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F:\Advising\Program Plan Templates\"/>
    </mc:Choice>
  </mc:AlternateContent>
  <xr:revisionPtr revIDLastSave="0" documentId="8_{DCA055DE-AD22-49DA-9F36-C94962876903}" xr6:coauthVersionLast="47" xr6:coauthVersionMax="47" xr10:uidLastSave="{00000000-0000-0000-0000-000000000000}"/>
  <bookViews>
    <workbookView xWindow="6260" yWindow="500" windowWidth="12930" windowHeight="9130" tabRatio="364" xr2:uid="{00000000-000D-0000-FFFF-FFFF00000000}"/>
  </bookViews>
  <sheets>
    <sheet name="Extended Minor" sheetId="3" r:id="rId1"/>
  </sheets>
  <definedNames>
    <definedName name="_xlnm.Print_Area" localSheetId="0">'Extended Minor'!$A$1:$G$218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3" l="1"/>
  <c r="I71" i="3"/>
  <c r="I105" i="3"/>
  <c r="J105" i="3" s="1"/>
  <c r="G78" i="3"/>
  <c r="I117" i="3" l="1"/>
  <c r="J117" i="3" s="1"/>
  <c r="I116" i="3"/>
  <c r="J116" i="3" s="1"/>
  <c r="I55" i="3" l="1"/>
  <c r="J55" i="3" s="1"/>
  <c r="I54" i="3"/>
  <c r="J54" i="3" s="1"/>
  <c r="F209" i="3" l="1"/>
  <c r="I204" i="3"/>
  <c r="J204" i="3" s="1"/>
  <c r="F49" i="3"/>
  <c r="F39" i="3"/>
  <c r="I39" i="3"/>
  <c r="F210" i="3"/>
  <c r="I49" i="3"/>
  <c r="I90" i="3"/>
  <c r="I93" i="3"/>
  <c r="I96" i="3"/>
  <c r="I119" i="3"/>
  <c r="I140" i="3"/>
  <c r="I161" i="3"/>
  <c r="I179" i="3"/>
  <c r="I188" i="3"/>
  <c r="I209" i="3"/>
  <c r="F214" i="3"/>
  <c r="G214" i="3" s="1"/>
  <c r="I35" i="3"/>
  <c r="J35" i="3" s="1"/>
  <c r="I34" i="3"/>
  <c r="J34" i="3" s="1"/>
  <c r="I33" i="3"/>
  <c r="J33" i="3" s="1"/>
  <c r="I36" i="3"/>
  <c r="J36" i="3" s="1"/>
  <c r="I45" i="3"/>
  <c r="J45" i="3" s="1"/>
  <c r="I46" i="3"/>
  <c r="J46" i="3" s="1"/>
  <c r="I44" i="3"/>
  <c r="J44" i="3" s="1"/>
  <c r="I208" i="3"/>
  <c r="J208" i="3" s="1"/>
  <c r="I207" i="3"/>
  <c r="J207" i="3" s="1"/>
  <c r="I200" i="3"/>
  <c r="J200" i="3" s="1"/>
  <c r="I199" i="3"/>
  <c r="J199" i="3" s="1"/>
  <c r="I198" i="3"/>
  <c r="J198" i="3" s="1"/>
  <c r="I180" i="3"/>
  <c r="J180" i="3" s="1"/>
  <c r="I160" i="3"/>
  <c r="J160" i="3" s="1"/>
  <c r="I159" i="3"/>
  <c r="J159" i="3" s="1"/>
  <c r="I158" i="3"/>
  <c r="J158" i="3" s="1"/>
  <c r="I157" i="3"/>
  <c r="J157" i="3" s="1"/>
  <c r="I156" i="3"/>
  <c r="J156" i="3" s="1"/>
  <c r="I152" i="3"/>
  <c r="J152" i="3" s="1"/>
  <c r="I151" i="3"/>
  <c r="J151" i="3" s="1"/>
  <c r="I150" i="3"/>
  <c r="J150" i="3" s="1"/>
  <c r="I149" i="3"/>
  <c r="J149" i="3" s="1"/>
  <c r="I85" i="3"/>
  <c r="J85" i="3" s="1"/>
  <c r="I83" i="3"/>
  <c r="J83" i="3" s="1"/>
  <c r="I82" i="3"/>
  <c r="J82" i="3" s="1"/>
  <c r="I81" i="3"/>
  <c r="J81" i="3" s="1"/>
  <c r="I62" i="3"/>
  <c r="J62" i="3" s="1"/>
  <c r="I195" i="3"/>
  <c r="J195" i="3" s="1"/>
  <c r="I130" i="3"/>
  <c r="J130" i="3" s="1"/>
  <c r="F189" i="3"/>
  <c r="F174" i="3"/>
  <c r="F162" i="3"/>
  <c r="F141" i="3"/>
  <c r="F86" i="3"/>
  <c r="F50" i="3"/>
  <c r="F72" i="3"/>
  <c r="F97" i="3"/>
  <c r="F120" i="3"/>
  <c r="F109" i="3"/>
  <c r="F63" i="3"/>
  <c r="I108" i="3"/>
  <c r="J108" i="3" s="1"/>
  <c r="I106" i="3"/>
  <c r="J106" i="3" s="1"/>
  <c r="I60" i="3"/>
  <c r="J60" i="3" s="1"/>
  <c r="I205" i="3"/>
  <c r="J205" i="3" s="1"/>
  <c r="I138" i="3"/>
  <c r="J138" i="3" s="1"/>
  <c r="I104" i="3"/>
  <c r="J104" i="3" s="1"/>
  <c r="I94" i="3"/>
  <c r="J94" i="3" s="1"/>
  <c r="F119" i="3"/>
  <c r="I102" i="3"/>
  <c r="J102" i="3" s="1"/>
  <c r="I118" i="3"/>
  <c r="J118" i="3" s="1"/>
  <c r="I114" i="3"/>
  <c r="J114" i="3" s="1"/>
  <c r="I112" i="3"/>
  <c r="J112" i="3" s="1"/>
  <c r="I103" i="3"/>
  <c r="J103" i="3" s="1"/>
  <c r="I80" i="3"/>
  <c r="J80" i="3" s="1"/>
  <c r="I77" i="3"/>
  <c r="J77" i="3" s="1"/>
  <c r="F96" i="3"/>
  <c r="I95" i="3"/>
  <c r="J95" i="3" s="1"/>
  <c r="I92" i="3"/>
  <c r="J92" i="3" s="1"/>
  <c r="I91" i="3"/>
  <c r="J91" i="3" s="1"/>
  <c r="I89" i="3"/>
  <c r="J89" i="3" s="1"/>
  <c r="I78" i="3"/>
  <c r="J78" i="3" s="1"/>
  <c r="F201" i="3"/>
  <c r="I196" i="3"/>
  <c r="J196" i="3" s="1"/>
  <c r="I194" i="3"/>
  <c r="J194" i="3" s="1"/>
  <c r="F28" i="3"/>
  <c r="F132" i="3"/>
  <c r="F140" i="3"/>
  <c r="F153" i="3"/>
  <c r="F161" i="3"/>
  <c r="I187" i="3"/>
  <c r="J187" i="3" s="1"/>
  <c r="I178" i="3"/>
  <c r="J178" i="3" s="1"/>
  <c r="I177" i="3"/>
  <c r="J177" i="3" s="1"/>
  <c r="I173" i="3"/>
  <c r="J173" i="3" s="1"/>
  <c r="I172" i="3"/>
  <c r="J172" i="3" s="1"/>
  <c r="I170" i="3"/>
  <c r="J170" i="3" s="1"/>
  <c r="I169" i="3"/>
  <c r="J169" i="3" s="1"/>
  <c r="I168" i="3"/>
  <c r="J168" i="3" s="1"/>
  <c r="I167" i="3"/>
  <c r="J167" i="3" s="1"/>
  <c r="F188" i="3"/>
  <c r="I27" i="3"/>
  <c r="J27" i="3" s="1"/>
  <c r="I25" i="3"/>
  <c r="J25" i="3" s="1"/>
  <c r="I148" i="3"/>
  <c r="J148" i="3" s="1"/>
  <c r="I146" i="3"/>
  <c r="J146" i="3" s="1"/>
  <c r="I126" i="3"/>
  <c r="J126" i="3" s="1"/>
  <c r="I129" i="3"/>
  <c r="J129" i="3" s="1"/>
  <c r="I128" i="3"/>
  <c r="J128" i="3" s="1"/>
  <c r="I127" i="3"/>
  <c r="J127" i="3" s="1"/>
  <c r="I139" i="3"/>
  <c r="J139" i="3" s="1"/>
  <c r="I137" i="3"/>
  <c r="J137" i="3" s="1"/>
  <c r="I135" i="3"/>
  <c r="J135" i="3" s="1"/>
  <c r="I131" i="3"/>
  <c r="J131" i="3" s="1"/>
  <c r="I125" i="3"/>
  <c r="J125" i="3" s="1"/>
  <c r="I69" i="3"/>
  <c r="J69" i="3" s="1"/>
  <c r="I68" i="3"/>
  <c r="J68" i="3" s="1"/>
  <c r="I67" i="3"/>
  <c r="J67" i="3" s="1"/>
  <c r="I66" i="3"/>
  <c r="J66" i="3" s="1"/>
  <c r="I61" i="3"/>
  <c r="J61" i="3" s="1"/>
  <c r="I59" i="3"/>
  <c r="J59" i="3" s="1"/>
  <c r="I37" i="3"/>
  <c r="J37" i="3" s="1"/>
  <c r="I32" i="3"/>
  <c r="J32" i="3" s="1"/>
  <c r="I48" i="3"/>
  <c r="J48" i="3" s="1"/>
  <c r="I47" i="3"/>
  <c r="J47" i="3" s="1"/>
  <c r="I43" i="3"/>
  <c r="J43" i="3" s="1"/>
  <c r="I42" i="3"/>
  <c r="J42" i="3" s="1"/>
  <c r="I41" i="3"/>
  <c r="J41" i="3" s="1"/>
  <c r="I38" i="3"/>
  <c r="J38" i="3" s="1"/>
  <c r="I31" i="3"/>
  <c r="J31" i="3" s="1"/>
  <c r="I23" i="3"/>
  <c r="J23" i="3" s="1"/>
  <c r="I20" i="3"/>
  <c r="J20" i="3" s="1"/>
  <c r="I19" i="3"/>
  <c r="J19" i="3" s="1"/>
  <c r="I17" i="3"/>
  <c r="J17" i="3" s="1"/>
  <c r="E11" i="3"/>
  <c r="K71" i="3" l="1"/>
  <c r="I212" i="3"/>
  <c r="K141" i="3"/>
  <c r="C142" i="3" s="1"/>
  <c r="K140" i="3"/>
  <c r="K119" i="3"/>
  <c r="J216" i="3"/>
  <c r="J217" i="3" s="1"/>
  <c r="B214" i="3" s="1"/>
  <c r="K49" i="3"/>
  <c r="K162" i="3"/>
  <c r="C163" i="3" s="1"/>
  <c r="K96" i="3"/>
  <c r="K161" i="3"/>
  <c r="K209" i="3"/>
  <c r="K39" i="3"/>
  <c r="K72" i="3"/>
  <c r="C73" i="3" s="1"/>
  <c r="K188" i="3"/>
  <c r="K189" i="3"/>
  <c r="C190" i="3" s="1"/>
  <c r="K97" i="3"/>
  <c r="C98" i="3" s="1"/>
  <c r="K120" i="3"/>
  <c r="C121" i="3" s="1"/>
  <c r="K210" i="3"/>
  <c r="C211" i="3" s="1"/>
  <c r="I206" i="3"/>
  <c r="K212" i="3" l="1"/>
  <c r="C212" i="3" s="1"/>
</calcChain>
</file>

<file path=xl/sharedStrings.xml><?xml version="1.0" encoding="utf-8"?>
<sst xmlns="http://schemas.openxmlformats.org/spreadsheetml/2006/main" count="246" uniqueCount="117">
  <si>
    <t>Year</t>
  </si>
  <si>
    <t>Grade</t>
  </si>
  <si>
    <t xml:space="preserve"> Credit</t>
  </si>
  <si>
    <t>CGPA</t>
  </si>
  <si>
    <t>A+</t>
  </si>
  <si>
    <t>A</t>
  </si>
  <si>
    <t>A-</t>
  </si>
  <si>
    <t>P</t>
  </si>
  <si>
    <t>B+</t>
  </si>
  <si>
    <t>B</t>
  </si>
  <si>
    <t>B-</t>
  </si>
  <si>
    <t>C+</t>
  </si>
  <si>
    <t>C</t>
  </si>
  <si>
    <t>C-</t>
  </si>
  <si>
    <t>NC</t>
  </si>
  <si>
    <t>Student #</t>
  </si>
  <si>
    <t>Name</t>
  </si>
  <si>
    <t>:</t>
  </si>
  <si>
    <t>Course Title</t>
  </si>
  <si>
    <t>Alternate Course</t>
  </si>
  <si>
    <t>Offering Institution</t>
  </si>
  <si>
    <t>Revised</t>
  </si>
  <si>
    <t xml:space="preserve">Sub-total: </t>
  </si>
  <si>
    <t>Sub-total:</t>
  </si>
  <si>
    <t xml:space="preserve">This program plan is unofficial.  It is the students's responsibility to ensure all program requirements are met. </t>
  </si>
  <si>
    <t xml:space="preserve">BACHELOR of FINE ARTS DEGREE </t>
  </si>
  <si>
    <t>UFV #</t>
  </si>
  <si>
    <t>AH GPA</t>
  </si>
  <si>
    <t>16 credits of 300- and 400-level AH</t>
  </si>
  <si>
    <t xml:space="preserve">21 credits chosen from any 100-level FD courses, FD 271, FD 290, or FD 291
</t>
  </si>
  <si>
    <t>15 credits of 300- or 400-level FD courses; may include FD/AH 340 and/or FD/AH 341</t>
  </si>
  <si>
    <t>Four credits of 300-or 400-level Art History</t>
  </si>
  <si>
    <t xml:space="preserve">Six credits of 100- or 200-level Art History courses
</t>
  </si>
  <si>
    <t>Elective Requirements: Credits to bring degree total to 120, and upper level credits to 45</t>
  </si>
  <si>
    <t>Lower Level: 21 credits</t>
  </si>
  <si>
    <t>Upper Level: 16 credits</t>
  </si>
  <si>
    <t xml:space="preserve">Extended Minor Visual Arts: 37 credits </t>
  </si>
  <si>
    <t xml:space="preserve">Total:  </t>
  </si>
  <si>
    <t xml:space="preserve">Extended Minor Theatre: 40 credits </t>
  </si>
  <si>
    <t xml:space="preserve">Total: </t>
  </si>
  <si>
    <t>Extended Minor Fashion: 36 credits</t>
  </si>
  <si>
    <t>Upper Level: 15 credits</t>
  </si>
  <si>
    <t>Lower Level: 18 credits</t>
  </si>
  <si>
    <t>8 credits 300- or 400-level MACS courses</t>
  </si>
  <si>
    <t>MACS GPA</t>
  </si>
  <si>
    <t xml:space="preserve">Upper Level GPA  </t>
  </si>
  <si>
    <t>Transfer Credit &amp; PLAR</t>
  </si>
  <si>
    <t>UL credits</t>
  </si>
  <si>
    <t>UL credit points</t>
  </si>
  <si>
    <t>MACS credit points</t>
  </si>
  <si>
    <t>CW credit points</t>
  </si>
  <si>
    <t>Total CW Credits</t>
  </si>
  <si>
    <t>CW GPA</t>
  </si>
  <si>
    <t>FD GPA</t>
  </si>
  <si>
    <t>FD credit points</t>
  </si>
  <si>
    <t>Total GD credits</t>
  </si>
  <si>
    <t>GD GPA</t>
  </si>
  <si>
    <t>Total FD Credits</t>
  </si>
  <si>
    <t>GD credit points</t>
  </si>
  <si>
    <t>Total THEA Credits</t>
  </si>
  <si>
    <t>THEA GPA</t>
  </si>
  <si>
    <t>THEA credit points</t>
  </si>
  <si>
    <t>VA credit points</t>
  </si>
  <si>
    <t>Total VA Credits</t>
  </si>
  <si>
    <t>VA GPA</t>
  </si>
  <si>
    <t>AH credit points</t>
  </si>
  <si>
    <t>Total AH Credits</t>
  </si>
  <si>
    <t xml:space="preserve">BACHELOR OF FINE ARTS DOUBLE EXTENDED MINOR, UNDECLARED  </t>
  </si>
  <si>
    <t xml:space="preserve">Note: Students are required to complete a minimum of 60 credits of UFV courses, including at least 30 upper-level credits.  At least 50% of the upper level credit for each extended minor must be completed at UFV. A maximum of 60 credits overall and 15 upper level credits are available through Prior Learning Assessment and Recognition (PLAR). 
</t>
  </si>
  <si>
    <t>Total MACS credits</t>
  </si>
  <si>
    <t xml:space="preserve">UFV Total Credits </t>
  </si>
  <si>
    <t>UL elective points</t>
  </si>
  <si>
    <t>LL elective points</t>
  </si>
  <si>
    <t>Extended Minor Graphic and Digital Design: 33 credits</t>
  </si>
  <si>
    <t>Choose one of THEA 203/ENGL 233 or THEA 204/ENGL 234</t>
  </si>
  <si>
    <t>Extended Minor Art History: 34 credits</t>
  </si>
  <si>
    <t xml:space="preserve">Prospective BFA </t>
  </si>
  <si>
    <t>D</t>
  </si>
  <si>
    <t>F</t>
  </si>
  <si>
    <r>
      <t>Visual Literacy:</t>
    </r>
    <r>
      <rPr>
        <sz val="10"/>
        <rFont val="Arial"/>
        <family val="2"/>
      </rPr>
      <t xml:space="preserve"> At least three credits from any Film Studies course, any Graphic Design course except GD 102, or any Visual Arts course</t>
    </r>
  </si>
  <si>
    <t>Upper Level: 20 credits</t>
  </si>
  <si>
    <t>Reasoning: PHIL 100 or AH 200</t>
  </si>
  <si>
    <t>GD 361 and 12 additional credits of 300- or 400-level GD courses, MEDA 469,  or VA 360</t>
  </si>
  <si>
    <r>
      <t>Lab Science: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Select three credits from: </t>
    </r>
    <r>
      <rPr>
        <sz val="9"/>
        <rFont val="Arial"/>
        <family val="2"/>
      </rPr>
      <t xml:space="preserve">BIO, CHEM or PHYS 100-level or higher; ASTR 103 or 104; CIS 145, 180, or 185; GD 204; GEOG 103, or 116; KPE 163 or 170; PSYC 202 </t>
    </r>
  </si>
  <si>
    <t>Breadth Requirements: 18 credits</t>
  </si>
  <si>
    <t xml:space="preserve">GD 102 or any lower level AH or MACS course </t>
  </si>
  <si>
    <t>GD 154, GD 157, GD 159, and 6 additional credits of lower level GD courses, CIS 145, or MEDA 222</t>
  </si>
  <si>
    <t>Extended Minor Media and Communications: 33 credits</t>
  </si>
  <si>
    <r>
      <t xml:space="preserve">Writing: Must take ENGL 105, plus three credits from one of CMNS 120, CMNS 125, or ENGL 100-level or above. NOTE: </t>
    </r>
    <r>
      <rPr>
        <sz val="10"/>
        <rFont val="Arial"/>
        <family val="2"/>
      </rPr>
      <t xml:space="preserve">Students with an A in English 12 can replace ENGL 105 with another 100-level ENGL course. </t>
    </r>
  </si>
  <si>
    <r>
      <t xml:space="preserve">Performance Literacy: </t>
    </r>
    <r>
      <rPr>
        <sz val="10"/>
        <rFont val="Arial"/>
        <family val="2"/>
      </rPr>
      <t>At least three credits from ENGL 211, ENGL 381, MUSC 199, or any Theatre course EXCEPT THEA 101, 201 - 204, THEA 301/ENGL 365, or THEA 401</t>
    </r>
  </si>
  <si>
    <t xml:space="preserve">Extended Minor Creative Writing: 34-40 credits </t>
  </si>
  <si>
    <r>
      <t>12 credits of 100- or 200-level creative writing courses chosen from ENGL 104, 208, 211, 212, 213, 215, and 253/THEA 250.</t>
    </r>
    <r>
      <rPr>
        <sz val="10"/>
        <rFont val="Arial"/>
        <family val="2"/>
      </rPr>
      <t xml:space="preserve"> Note, ENGL 253 may only be used once toward this program.</t>
    </r>
  </si>
  <si>
    <t>Breadth: may be embedded in requirements above, or acquired through additional credit</t>
  </si>
  <si>
    <t xml:space="preserve">Select XX credits university-level coursework at any level to bering overall total to 120. </t>
  </si>
  <si>
    <t xml:space="preserve">Select XX credits of 300- and 400-level university-level coursework to bring total to 45. </t>
  </si>
  <si>
    <r>
      <t xml:space="preserve">Six credits chosen from:  FILM 360, VA 321, VA 331, VA 351, and VA 383 </t>
    </r>
    <r>
      <rPr>
        <sz val="10"/>
        <rFont val="Arial"/>
        <family val="2"/>
      </rPr>
      <t>Note: VA 371 can be taken by request, dependent on instructor availabilty.</t>
    </r>
  </si>
  <si>
    <r>
      <t xml:space="preserve">Six credits chosen from:  FILM 361, VA 322, VA 332, VA 352, and VA 384. </t>
    </r>
    <r>
      <rPr>
        <sz val="10"/>
        <rFont val="Arial"/>
        <family val="2"/>
      </rPr>
      <t>Note: VA 372 can be taken by request, dependent on instructor availability.</t>
    </r>
  </si>
  <si>
    <r>
      <t xml:space="preserve">Choose three upper-level THEA courses </t>
    </r>
    <r>
      <rPr>
        <sz val="10"/>
        <rFont val="Arial"/>
        <family val="2"/>
      </rPr>
      <t>Note: a maximum of 8 credits of THEA 399 or 499 may be used toward THEA extended minor requirements.</t>
    </r>
  </si>
  <si>
    <r>
      <t>Choose one of ENGL 405 or ENGL 490.</t>
    </r>
    <r>
      <rPr>
        <sz val="10"/>
        <rFont val="Arial"/>
        <family val="2"/>
      </rPr>
      <t xml:space="preserve"> Note: ENGL 405 may only be used once toward this program.</t>
    </r>
  </si>
  <si>
    <r>
      <t xml:space="preserve">6 credits of 100- or 200-level ENGL other than creative writing courses. </t>
    </r>
    <r>
      <rPr>
        <sz val="10"/>
        <rFont val="Arial"/>
        <family val="2"/>
      </rPr>
      <t xml:space="preserve">Note, ENGL 253 may only be used once toward this program. Including ENGL 240 here will meet CanLit requirement. </t>
    </r>
  </si>
  <si>
    <r>
      <t xml:space="preserve">9 credits chosen from 100- or 200-level MACS; </t>
    </r>
    <r>
      <rPr>
        <sz val="10"/>
        <rFont val="Arial"/>
        <family val="2"/>
      </rPr>
      <t>3 of the 9 credits can be chosen from CMNS 180, ENGL 208, or FILM 110</t>
    </r>
  </si>
  <si>
    <t>Upper Level: 15-16 credits</t>
  </si>
  <si>
    <t xml:space="preserve">Choose one performance studies course from SOCA 401, THEA 301/ENGL 365, THEA 302, THEA 303, THEA 304, THEA 305, THEA/MUSC 306, THEA 307, or THEA 360
</t>
  </si>
  <si>
    <t xml:space="preserve">Choose one creative practice course from THEA 311, THEA 312, THEA 314, THEA 315, THEA 316, THEA 351, THEA 352, THEA 370, or THEA 399
</t>
  </si>
  <si>
    <r>
      <rPr>
        <b/>
        <sz val="10"/>
        <rFont val="Arial"/>
        <family val="2"/>
      </rPr>
      <t>8 credits of upper level creative writing courses chosen from ENGL 302, ENGL 303, ENGL 311, ENGL 313, ENGL 315, ENGL/JRNL 373, ENGL 378, ENGL 381, ENGL 390, and ENGL 405</t>
    </r>
    <r>
      <rPr>
        <b/>
        <sz val="11"/>
        <rFont val="Arial"/>
        <family val="2"/>
      </rPr>
      <t xml:space="preserve">
</t>
    </r>
  </si>
  <si>
    <t>Choose one 300- or 400-level ENGL course other than Creative Writing</t>
  </si>
  <si>
    <t xml:space="preserve">Global Literature requirement: choose one of ENGL 228, ENGL 245, ENGL/ANTH 367, ENGL 369, ENGL 380, or ENGL 384
</t>
  </si>
  <si>
    <t>MACS 110, MACS 130, and MACS/SOC/ANTH 255</t>
  </si>
  <si>
    <r>
      <rPr>
        <b/>
        <sz val="10"/>
        <rFont val="Arial"/>
        <family val="2"/>
      </rPr>
      <t xml:space="preserve">7-8 additional credits chosen from any 300- or 400-level MACS courses, or from the following: </t>
    </r>
    <r>
      <rPr>
        <sz val="10"/>
        <rFont val="Arial"/>
        <family val="2"/>
      </rPr>
      <t>ANTH 401, AH 316, CMNS/JRNL 300, CMNS/JRNL 301, CMNS 312, CMNS 360, CMNS 412, CRIM 416, ENGL 378, FILM 310, FILM/JRNL 365, PHIL 323, or SOC 335</t>
    </r>
  </si>
  <si>
    <t>AH 100 and AH 200</t>
  </si>
  <si>
    <t>3 credits 100-level AH</t>
  </si>
  <si>
    <t>12 credits 100-level and 200-level AH. May include 3 credits from: any lower level FILM course, GD 102, IPK 277, LAS 206, MUSC 150, THEA 203/ENGL 233, THEA 204/ENGL 234 or any lower level VA course</t>
  </si>
  <si>
    <t>Note: Students must take one of AH 204 or AH 321</t>
  </si>
  <si>
    <r>
      <t xml:space="preserve">Twelve credits chosen from any 200-level VA courses, FILM 260, or FILM 261. </t>
    </r>
    <r>
      <rPr>
        <sz val="10"/>
        <rFont val="Arial"/>
        <family val="2"/>
      </rPr>
      <t>Note: please ensure that 200-level course choices meet 300-level pre-requisites for further studio courses.</t>
    </r>
    <r>
      <rPr>
        <b/>
        <sz val="10"/>
        <rFont val="Arial"/>
        <family val="2"/>
      </rPr>
      <t xml:space="preserve"> 
</t>
    </r>
  </si>
  <si>
    <t>Three credits from any lower-level VA course, FILM 260, FILM 261, or IPK 277</t>
  </si>
  <si>
    <r>
      <t xml:space="preserve">THEA 101, THEA 105, THEA 112,THEA 121, plus one lower-level THEA course. </t>
    </r>
    <r>
      <rPr>
        <sz val="10"/>
        <rFont val="Arial"/>
        <family val="2"/>
      </rPr>
      <t>NOTE: A maximum of 3 credits can be from THEA 299</t>
    </r>
  </si>
  <si>
    <t>Canadian Literature requirement: choose one of ENGL 240, ENGL 253/THEA 250, ENGL 354, ENGL 356, ENGL 358, ENGL 360, ENGL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</si>
</sst>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0"/>
      <name val="Flat Brush"/>
    </font>
    <font>
      <sz val="10"/>
      <name val="Flat Brush"/>
    </font>
    <font>
      <sz val="8"/>
      <name val="Book Antiqua"/>
      <family val="1"/>
    </font>
    <font>
      <i/>
      <sz val="10"/>
      <name val="Book Antiqua"/>
      <family val="1"/>
    </font>
    <font>
      <b/>
      <sz val="8"/>
      <name val="Book Antiqua"/>
      <family val="1"/>
    </font>
    <font>
      <b/>
      <sz val="14"/>
      <name val="Flat Brush Wide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rgb="FFFFCC99"/>
      <name val="Arial"/>
      <family val="2"/>
    </font>
    <font>
      <sz val="9"/>
      <color rgb="FFFFCC9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2">
    <xf numFmtId="0" fontId="0" fillId="0" borderId="0" xfId="0"/>
    <xf numFmtId="2" fontId="0" fillId="0" borderId="0" xfId="0" applyNumberForma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17" fontId="10" fillId="2" borderId="0" xfId="0" applyNumberFormat="1" applyFont="1" applyFill="1" applyAlignment="1">
      <alignment horizontal="center" vertical="center"/>
    </xf>
    <xf numFmtId="0" fontId="8" fillId="3" borderId="0" xfId="0" applyFont="1" applyFill="1"/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" fontId="8" fillId="3" borderId="0" xfId="0" applyNumberFormat="1" applyFont="1" applyFill="1"/>
    <xf numFmtId="2" fontId="10" fillId="3" borderId="0" xfId="0" applyNumberFormat="1" applyFont="1" applyFill="1" applyAlignment="1">
      <alignment horizontal="center" vertical="center"/>
    </xf>
    <xf numFmtId="2" fontId="4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9" fillId="2" borderId="0" xfId="0" applyFont="1" applyFill="1"/>
    <xf numFmtId="1" fontId="4" fillId="2" borderId="0" xfId="0" applyNumberFormat="1" applyFont="1" applyFill="1"/>
    <xf numFmtId="0" fontId="5" fillId="0" borderId="0" xfId="0" applyFont="1" applyAlignment="1">
      <alignment horizontal="center" vertical="center"/>
    </xf>
    <xf numFmtId="0" fontId="14" fillId="2" borderId="5" xfId="0" applyFont="1" applyFill="1" applyBorder="1"/>
    <xf numFmtId="0" fontId="12" fillId="0" borderId="0" xfId="0" applyFont="1" applyProtection="1"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5" fontId="12" fillId="0" borderId="0" xfId="0" applyNumberFormat="1" applyFont="1"/>
    <xf numFmtId="0" fontId="0" fillId="0" borderId="10" xfId="0" applyBorder="1"/>
    <xf numFmtId="2" fontId="0" fillId="4" borderId="0" xfId="0" applyNumberFormat="1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3" borderId="0" xfId="0" applyFill="1"/>
    <xf numFmtId="0" fontId="1" fillId="0" borderId="0" xfId="0" applyFont="1"/>
    <xf numFmtId="0" fontId="6" fillId="2" borderId="13" xfId="0" applyFont="1" applyFill="1" applyBorder="1"/>
    <xf numFmtId="0" fontId="7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/>
    <xf numFmtId="0" fontId="0" fillId="2" borderId="13" xfId="0" applyFill="1" applyBorder="1"/>
    <xf numFmtId="0" fontId="0" fillId="0" borderId="25" xfId="0" applyBorder="1"/>
    <xf numFmtId="0" fontId="14" fillId="0" borderId="5" xfId="0" applyFont="1" applyBorder="1" applyAlignment="1">
      <alignment horizontal="left"/>
    </xf>
    <xf numFmtId="0" fontId="12" fillId="10" borderId="20" xfId="0" applyFont="1" applyFill="1" applyBorder="1" applyAlignment="1">
      <alignment horizontal="right" vertical="top" wrapText="1"/>
    </xf>
    <xf numFmtId="0" fontId="17" fillId="10" borderId="21" xfId="0" applyFont="1" applyFill="1" applyBorder="1" applyAlignment="1">
      <alignment horizontal="left" vertical="top" wrapText="1"/>
    </xf>
    <xf numFmtId="0" fontId="0" fillId="2" borderId="10" xfId="0" applyFill="1" applyBorder="1"/>
    <xf numFmtId="0" fontId="12" fillId="12" borderId="24" xfId="0" applyFont="1" applyFill="1" applyBorder="1" applyAlignment="1">
      <alignment horizontal="right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right" vertical="top" wrapText="1"/>
    </xf>
    <xf numFmtId="0" fontId="14" fillId="0" borderId="12" xfId="0" applyFont="1" applyBorder="1"/>
    <xf numFmtId="2" fontId="14" fillId="0" borderId="0" xfId="0" applyNumberFormat="1" applyFont="1"/>
    <xf numFmtId="0" fontId="14" fillId="2" borderId="4" xfId="0" applyFont="1" applyFill="1" applyBorder="1"/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/>
    <xf numFmtId="0" fontId="14" fillId="2" borderId="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right" vertical="center"/>
    </xf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14" fillId="0" borderId="5" xfId="0" applyFont="1" applyBorder="1" applyAlignment="1">
      <alignment horizontal="center" vertical="center" wrapText="1"/>
    </xf>
    <xf numFmtId="0" fontId="14" fillId="2" borderId="12" xfId="0" applyFont="1" applyFill="1" applyBorder="1"/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/>
    <xf numFmtId="0" fontId="14" fillId="0" borderId="1" xfId="0" applyFont="1" applyBorder="1"/>
    <xf numFmtId="0" fontId="14" fillId="0" borderId="13" xfId="0" applyFont="1" applyBorder="1"/>
    <xf numFmtId="0" fontId="14" fillId="2" borderId="14" xfId="0" applyFont="1" applyFill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14" fillId="11" borderId="22" xfId="0" applyFont="1" applyFill="1" applyBorder="1" applyAlignment="1">
      <alignment horizontal="right"/>
    </xf>
    <xf numFmtId="0" fontId="14" fillId="11" borderId="13" xfId="0" applyFont="1" applyFill="1" applyBorder="1" applyAlignment="1">
      <alignment horizontal="right"/>
    </xf>
    <xf numFmtId="0" fontId="14" fillId="11" borderId="14" xfId="0" applyFont="1" applyFill="1" applyBorder="1" applyAlignment="1">
      <alignment horizontal="right"/>
    </xf>
    <xf numFmtId="0" fontId="14" fillId="0" borderId="4" xfId="0" applyFont="1" applyBorder="1"/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4" fillId="0" borderId="35" xfId="0" applyFont="1" applyBorder="1" applyAlignment="1">
      <alignment horizontal="right"/>
    </xf>
    <xf numFmtId="0" fontId="14" fillId="0" borderId="36" xfId="0" applyFont="1" applyBorder="1" applyAlignment="1">
      <alignment horizontal="right"/>
    </xf>
    <xf numFmtId="0" fontId="14" fillId="0" borderId="0" xfId="0" applyFont="1"/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2" borderId="1" xfId="0" applyFont="1" applyFill="1" applyBorder="1"/>
    <xf numFmtId="0" fontId="14" fillId="0" borderId="2" xfId="0" applyFont="1" applyBorder="1"/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right" vertical="top" wrapText="1"/>
    </xf>
    <xf numFmtId="0" fontId="14" fillId="12" borderId="23" xfId="0" applyFont="1" applyFill="1" applyBorder="1" applyAlignment="1">
      <alignment horizontal="right"/>
    </xf>
    <xf numFmtId="0" fontId="14" fillId="7" borderId="30" xfId="0" applyFont="1" applyFill="1" applyBorder="1" applyAlignment="1">
      <alignment horizontal="left" vertical="top" wrapText="1"/>
    </xf>
    <xf numFmtId="0" fontId="14" fillId="7" borderId="21" xfId="0" applyFont="1" applyFill="1" applyBorder="1" applyAlignment="1">
      <alignment horizontal="right" vertical="top" wrapText="1"/>
    </xf>
    <xf numFmtId="0" fontId="18" fillId="6" borderId="30" xfId="0" applyFont="1" applyFill="1" applyBorder="1" applyAlignment="1">
      <alignment horizontal="left" vertical="top" wrapText="1"/>
    </xf>
    <xf numFmtId="0" fontId="18" fillId="6" borderId="20" xfId="0" applyFont="1" applyFill="1" applyBorder="1" applyAlignment="1">
      <alignment horizontal="left" vertical="top" wrapText="1"/>
    </xf>
    <xf numFmtId="0" fontId="14" fillId="6" borderId="20" xfId="0" applyFont="1" applyFill="1" applyBorder="1" applyAlignment="1">
      <alignment horizontal="right" vertical="top" wrapText="1"/>
    </xf>
    <xf numFmtId="0" fontId="18" fillId="6" borderId="21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shrinkToFit="1"/>
    </xf>
    <xf numFmtId="0" fontId="14" fillId="13" borderId="7" xfId="0" applyFont="1" applyFill="1" applyBorder="1" applyAlignment="1">
      <alignment shrinkToFit="1"/>
    </xf>
    <xf numFmtId="0" fontId="14" fillId="13" borderId="4" xfId="0" applyFont="1" applyFill="1" applyBorder="1" applyAlignment="1">
      <alignment shrinkToFit="1"/>
    </xf>
    <xf numFmtId="0" fontId="1" fillId="14" borderId="15" xfId="0" applyFont="1" applyFill="1" applyBorder="1" applyAlignment="1">
      <alignment horizontal="left" vertical="center"/>
    </xf>
    <xf numFmtId="0" fontId="1" fillId="14" borderId="16" xfId="0" applyFont="1" applyFill="1" applyBorder="1" applyAlignment="1">
      <alignment horizontal="center" vertical="center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/>
    </xf>
    <xf numFmtId="0" fontId="14" fillId="8" borderId="30" xfId="0" applyFont="1" applyFill="1" applyBorder="1" applyAlignment="1">
      <alignment horizontal="left"/>
    </xf>
    <xf numFmtId="0" fontId="0" fillId="12" borderId="23" xfId="0" applyFill="1" applyBorder="1" applyAlignment="1">
      <alignment horizontal="right"/>
    </xf>
    <xf numFmtId="2" fontId="12" fillId="0" borderId="0" xfId="0" applyNumberFormat="1" applyFont="1"/>
    <xf numFmtId="0" fontId="14" fillId="6" borderId="30" xfId="0" applyFont="1" applyFill="1" applyBorder="1" applyAlignment="1">
      <alignment horizontal="left" vertical="top" wrapText="1"/>
    </xf>
    <xf numFmtId="0" fontId="14" fillId="6" borderId="20" xfId="0" applyFont="1" applyFill="1" applyBorder="1" applyAlignment="1">
      <alignment horizontal="left" vertical="top" wrapText="1"/>
    </xf>
    <xf numFmtId="0" fontId="14" fillId="6" borderId="21" xfId="0" applyFont="1" applyFill="1" applyBorder="1" applyAlignment="1">
      <alignment horizontal="left" vertical="top" wrapText="1"/>
    </xf>
    <xf numFmtId="0" fontId="14" fillId="9" borderId="30" xfId="0" applyFont="1" applyFill="1" applyBorder="1" applyAlignment="1">
      <alignment horizontal="right" vertical="top"/>
    </xf>
    <xf numFmtId="0" fontId="14" fillId="5" borderId="30" xfId="0" applyFont="1" applyFill="1" applyBorder="1" applyAlignment="1">
      <alignment horizontal="right" vertical="top"/>
    </xf>
    <xf numFmtId="0" fontId="14" fillId="0" borderId="10" xfId="0" applyFont="1" applyBorder="1"/>
    <xf numFmtId="0" fontId="14" fillId="0" borderId="4" xfId="0" applyFont="1" applyBorder="1" applyAlignment="1">
      <alignment shrinkToFit="1"/>
    </xf>
    <xf numFmtId="0" fontId="14" fillId="0" borderId="4" xfId="0" applyFont="1" applyBorder="1" applyAlignment="1" applyProtection="1">
      <alignment horizontal="left" vertical="top" shrinkToFit="1"/>
      <protection locked="0"/>
    </xf>
    <xf numFmtId="0" fontId="14" fillId="0" borderId="4" xfId="0" applyFont="1" applyBorder="1" applyAlignment="1">
      <alignment horizontal="left" vertical="top" shrinkToFit="1"/>
    </xf>
    <xf numFmtId="0" fontId="14" fillId="0" borderId="7" xfId="0" applyFont="1" applyBorder="1" applyAlignment="1">
      <alignment horizontal="left" shrinkToFit="1"/>
    </xf>
    <xf numFmtId="0" fontId="14" fillId="0" borderId="4" xfId="0" applyFont="1" applyBorder="1" applyAlignment="1">
      <alignment horizontal="left" shrinkToFit="1"/>
    </xf>
    <xf numFmtId="0" fontId="14" fillId="0" borderId="7" xfId="0" applyFont="1" applyBorder="1" applyAlignment="1">
      <alignment horizontal="left" vertical="top" shrinkToFit="1"/>
    </xf>
    <xf numFmtId="0" fontId="14" fillId="0" borderId="7" xfId="0" applyFont="1" applyBorder="1" applyAlignment="1">
      <alignment shrinkToFit="1"/>
    </xf>
    <xf numFmtId="0" fontId="0" fillId="0" borderId="33" xfId="0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3" fillId="11" borderId="31" xfId="0" applyFont="1" applyFill="1" applyBorder="1"/>
    <xf numFmtId="2" fontId="3" fillId="11" borderId="23" xfId="0" applyNumberFormat="1" applyFont="1" applyFill="1" applyBorder="1" applyAlignment="1">
      <alignment horizontal="left"/>
    </xf>
    <xf numFmtId="0" fontId="3" fillId="11" borderId="23" xfId="0" applyFont="1" applyFill="1" applyBorder="1"/>
    <xf numFmtId="0" fontId="12" fillId="11" borderId="23" xfId="0" applyFont="1" applyFill="1" applyBorder="1"/>
    <xf numFmtId="0" fontId="12" fillId="11" borderId="23" xfId="0" applyFont="1" applyFill="1" applyBorder="1" applyAlignment="1">
      <alignment horizontal="center" vertical="center"/>
    </xf>
    <xf numFmtId="0" fontId="12" fillId="11" borderId="24" xfId="0" applyFont="1" applyFill="1" applyBorder="1"/>
    <xf numFmtId="0" fontId="3" fillId="6" borderId="20" xfId="0" applyFont="1" applyFill="1" applyBorder="1" applyAlignment="1">
      <alignment horizontal="left" vertical="top" wrapText="1"/>
    </xf>
    <xf numFmtId="0" fontId="3" fillId="8" borderId="20" xfId="0" applyFont="1" applyFill="1" applyBorder="1"/>
    <xf numFmtId="0" fontId="3" fillId="7" borderId="20" xfId="0" applyFont="1" applyFill="1" applyBorder="1" applyAlignment="1">
      <alignment horizontal="left" vertical="top" wrapText="1"/>
    </xf>
    <xf numFmtId="0" fontId="3" fillId="10" borderId="20" xfId="0" applyFont="1" applyFill="1" applyBorder="1" applyAlignment="1">
      <alignment horizontal="left" vertical="top" wrapText="1"/>
    </xf>
    <xf numFmtId="0" fontId="12" fillId="10" borderId="30" xfId="0" applyFont="1" applyFill="1" applyBorder="1" applyAlignment="1">
      <alignment horizontal="left" vertical="top" wrapText="1"/>
    </xf>
    <xf numFmtId="0" fontId="12" fillId="10" borderId="20" xfId="0" applyFont="1" applyFill="1" applyBorder="1" applyAlignment="1">
      <alignment horizontal="left" vertical="top" wrapText="1"/>
    </xf>
    <xf numFmtId="0" fontId="3" fillId="9" borderId="20" xfId="0" applyFont="1" applyFill="1" applyBorder="1" applyAlignment="1">
      <alignment horizontal="left" vertical="top"/>
    </xf>
    <xf numFmtId="0" fontId="12" fillId="9" borderId="20" xfId="0" applyFont="1" applyFill="1" applyBorder="1" applyAlignment="1">
      <alignment horizontal="right" vertical="top"/>
    </xf>
    <xf numFmtId="0" fontId="12" fillId="9" borderId="20" xfId="0" applyFont="1" applyFill="1" applyBorder="1" applyAlignment="1">
      <alignment horizontal="right" vertical="top" wrapText="1"/>
    </xf>
    <xf numFmtId="0" fontId="12" fillId="9" borderId="21" xfId="0" applyFont="1" applyFill="1" applyBorder="1" applyAlignment="1">
      <alignment horizontal="left" vertical="top" wrapText="1"/>
    </xf>
    <xf numFmtId="0" fontId="3" fillId="5" borderId="20" xfId="0" applyFont="1" applyFill="1" applyBorder="1" applyAlignment="1">
      <alignment horizontal="left" vertical="top"/>
    </xf>
    <xf numFmtId="0" fontId="12" fillId="5" borderId="20" xfId="0" applyFont="1" applyFill="1" applyBorder="1" applyAlignment="1">
      <alignment horizontal="right" vertical="top"/>
    </xf>
    <xf numFmtId="0" fontId="12" fillId="5" borderId="33" xfId="0" applyFont="1" applyFill="1" applyBorder="1" applyAlignment="1">
      <alignment horizontal="right" vertical="top" wrapText="1"/>
    </xf>
    <xf numFmtId="0" fontId="12" fillId="5" borderId="34" xfId="0" applyFont="1" applyFill="1" applyBorder="1" applyAlignment="1">
      <alignment horizontal="left" vertical="top" wrapText="1"/>
    </xf>
    <xf numFmtId="0" fontId="12" fillId="5" borderId="18" xfId="0" applyFont="1" applyFill="1" applyBorder="1" applyAlignment="1">
      <alignment horizontal="right" vertical="top" wrapText="1"/>
    </xf>
    <xf numFmtId="0" fontId="12" fillId="5" borderId="19" xfId="0" applyFont="1" applyFill="1" applyBorder="1" applyAlignment="1">
      <alignment horizontal="left" vertical="top" wrapText="1"/>
    </xf>
    <xf numFmtId="0" fontId="1" fillId="12" borderId="30" xfId="0" applyFont="1" applyFill="1" applyBorder="1" applyAlignment="1">
      <alignment horizontal="left"/>
    </xf>
    <xf numFmtId="0" fontId="3" fillId="12" borderId="30" xfId="0" applyFont="1" applyFill="1" applyBorder="1" applyAlignment="1">
      <alignment horizontal="left"/>
    </xf>
    <xf numFmtId="0" fontId="12" fillId="8" borderId="20" xfId="0" applyFont="1" applyFill="1" applyBorder="1"/>
    <xf numFmtId="0" fontId="12" fillId="8" borderId="20" xfId="0" applyFont="1" applyFill="1" applyBorder="1" applyAlignment="1" applyProtection="1">
      <alignment horizontal="right"/>
      <protection locked="0"/>
    </xf>
    <xf numFmtId="0" fontId="12" fillId="8" borderId="20" xfId="0" applyFont="1" applyFill="1" applyBorder="1" applyAlignment="1" applyProtection="1">
      <alignment horizontal="right" vertical="center"/>
      <protection locked="0"/>
    </xf>
    <xf numFmtId="0" fontId="12" fillId="8" borderId="21" xfId="0" applyFont="1" applyFill="1" applyBorder="1"/>
    <xf numFmtId="0" fontId="12" fillId="7" borderId="20" xfId="0" applyFont="1" applyFill="1" applyBorder="1" applyAlignment="1">
      <alignment horizontal="left" vertical="top" wrapText="1"/>
    </xf>
    <xf numFmtId="0" fontId="12" fillId="7" borderId="20" xfId="0" applyFont="1" applyFill="1" applyBorder="1" applyAlignment="1">
      <alignment horizontal="right" vertical="top" wrapText="1"/>
    </xf>
    <xf numFmtId="0" fontId="3" fillId="12" borderId="20" xfId="0" applyFont="1" applyFill="1" applyBorder="1"/>
    <xf numFmtId="0" fontId="0" fillId="2" borderId="12" xfId="0" applyFill="1" applyBorder="1"/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right" vertical="top" shrinkToFit="1"/>
    </xf>
    <xf numFmtId="2" fontId="0" fillId="0" borderId="33" xfId="0" applyNumberFormat="1" applyBorder="1" applyAlignment="1">
      <alignment horizontal="right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right" vertical="top" wrapText="1"/>
    </xf>
    <xf numFmtId="0" fontId="14" fillId="2" borderId="10" xfId="0" applyFont="1" applyFill="1" applyBorder="1"/>
    <xf numFmtId="0" fontId="14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39" xfId="0" applyFont="1" applyBorder="1" applyAlignment="1">
      <alignment horizontal="left" vertical="top"/>
    </xf>
    <xf numFmtId="0" fontId="1" fillId="0" borderId="40" xfId="0" applyFont="1" applyBorder="1" applyAlignment="1">
      <alignment vertical="top"/>
    </xf>
    <xf numFmtId="0" fontId="1" fillId="0" borderId="41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2" fontId="1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" fillId="9" borderId="11" xfId="0" applyFont="1" applyFill="1" applyBorder="1" applyAlignment="1">
      <alignment horizontal="left" vertical="top" wrapText="1"/>
    </xf>
    <xf numFmtId="0" fontId="0" fillId="9" borderId="27" xfId="0" applyFill="1" applyBorder="1" applyAlignment="1">
      <alignment horizontal="left" vertical="top" wrapText="1"/>
    </xf>
    <xf numFmtId="0" fontId="0" fillId="9" borderId="28" xfId="0" applyFill="1" applyBorder="1" applyAlignment="1">
      <alignment horizontal="left" vertical="top" wrapText="1"/>
    </xf>
    <xf numFmtId="0" fontId="14" fillId="0" borderId="31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3" fillId="6" borderId="30" xfId="0" applyFont="1" applyFill="1" applyBorder="1" applyAlignment="1">
      <alignment vertical="top" wrapText="1"/>
    </xf>
    <xf numFmtId="0" fontId="16" fillId="6" borderId="20" xfId="0" applyFont="1" applyFill="1" applyBorder="1" applyAlignment="1">
      <alignment vertical="top" wrapText="1"/>
    </xf>
    <xf numFmtId="0" fontId="16" fillId="6" borderId="21" xfId="0" applyFont="1" applyFill="1" applyBorder="1" applyAlignment="1">
      <alignment vertical="top" wrapText="1"/>
    </xf>
    <xf numFmtId="0" fontId="1" fillId="8" borderId="11" xfId="0" applyFont="1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0" fillId="8" borderId="28" xfId="0" applyFill="1" applyBorder="1" applyAlignment="1">
      <alignment horizontal="left" vertical="top" wrapText="1"/>
    </xf>
    <xf numFmtId="0" fontId="1" fillId="8" borderId="32" xfId="0" applyFont="1" applyFill="1" applyBorder="1" applyAlignment="1">
      <alignment horizontal="left"/>
    </xf>
    <xf numFmtId="0" fontId="0" fillId="8" borderId="33" xfId="0" applyFill="1" applyBorder="1" applyAlignment="1">
      <alignment horizontal="left"/>
    </xf>
    <xf numFmtId="0" fontId="0" fillId="8" borderId="34" xfId="0" applyFill="1" applyBorder="1" applyAlignment="1">
      <alignment horizontal="left"/>
    </xf>
    <xf numFmtId="0" fontId="1" fillId="8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1" fillId="8" borderId="10" xfId="0" applyFont="1" applyFill="1" applyBorder="1" applyAlignment="1">
      <alignment wrapText="1"/>
    </xf>
    <xf numFmtId="0" fontId="0" fillId="8" borderId="3" xfId="0" applyFill="1" applyBorder="1" applyAlignment="1">
      <alignment wrapText="1"/>
    </xf>
    <xf numFmtId="0" fontId="0" fillId="8" borderId="29" xfId="0" applyFill="1" applyBorder="1" applyAlignment="1">
      <alignment wrapText="1"/>
    </xf>
    <xf numFmtId="0" fontId="12" fillId="8" borderId="27" xfId="0" applyFont="1" applyFill="1" applyBorder="1" applyAlignment="1">
      <alignment horizontal="left" vertical="top" wrapText="1"/>
    </xf>
    <xf numFmtId="0" fontId="1" fillId="7" borderId="32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left" vertical="top" wrapText="1"/>
    </xf>
    <xf numFmtId="0" fontId="12" fillId="7" borderId="27" xfId="0" applyFont="1" applyFill="1" applyBorder="1" applyAlignment="1">
      <alignment horizontal="left" vertical="top" wrapText="1"/>
    </xf>
    <xf numFmtId="0" fontId="0" fillId="7" borderId="27" xfId="0" applyFill="1" applyBorder="1" applyAlignment="1">
      <alignment horizontal="left" vertical="top" wrapText="1"/>
    </xf>
    <xf numFmtId="0" fontId="0" fillId="7" borderId="28" xfId="0" applyFill="1" applyBorder="1" applyAlignment="1">
      <alignment horizontal="left" vertical="top" wrapText="1"/>
    </xf>
    <xf numFmtId="0" fontId="1" fillId="7" borderId="38" xfId="0" applyFont="1" applyFill="1" applyBorder="1" applyAlignment="1">
      <alignment horizontal="left"/>
    </xf>
    <xf numFmtId="0" fontId="0" fillId="7" borderId="18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13" fillId="6" borderId="10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vertical="top" wrapText="1"/>
    </xf>
    <xf numFmtId="0" fontId="12" fillId="6" borderId="29" xfId="0" applyFont="1" applyFill="1" applyBorder="1" applyAlignment="1">
      <alignment vertical="top" wrapText="1"/>
    </xf>
    <xf numFmtId="0" fontId="1" fillId="6" borderId="32" xfId="0" applyFont="1" applyFill="1" applyBorder="1" applyAlignment="1">
      <alignment horizontal="left"/>
    </xf>
    <xf numFmtId="0" fontId="0" fillId="6" borderId="33" xfId="0" applyFill="1" applyBorder="1" applyAlignment="1">
      <alignment horizontal="left"/>
    </xf>
    <xf numFmtId="0" fontId="0" fillId="6" borderId="34" xfId="0" applyFill="1" applyBorder="1" applyAlignment="1">
      <alignment horizontal="left"/>
    </xf>
    <xf numFmtId="0" fontId="1" fillId="6" borderId="10" xfId="0" applyFont="1" applyFill="1" applyBorder="1" applyAlignment="1">
      <alignment horizontal="left" vertical="top" wrapText="1"/>
    </xf>
    <xf numFmtId="0" fontId="0" fillId="6" borderId="3" xfId="0" applyFill="1" applyBorder="1" applyAlignment="1">
      <alignment vertical="top" wrapText="1"/>
    </xf>
    <xf numFmtId="0" fontId="0" fillId="6" borderId="29" xfId="0" applyFill="1" applyBorder="1" applyAlignment="1">
      <alignment vertical="top" wrapText="1"/>
    </xf>
    <xf numFmtId="0" fontId="1" fillId="6" borderId="11" xfId="0" applyFont="1" applyFill="1" applyBorder="1" applyAlignment="1">
      <alignment horizontal="left" vertical="top" wrapText="1"/>
    </xf>
    <xf numFmtId="0" fontId="0" fillId="6" borderId="27" xfId="0" applyFill="1" applyBorder="1" applyAlignment="1">
      <alignment horizontal="left" vertical="top" wrapText="1"/>
    </xf>
    <xf numFmtId="0" fontId="0" fillId="6" borderId="28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6" borderId="29" xfId="0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6" borderId="30" xfId="0" applyFont="1" applyFill="1" applyBorder="1" applyAlignment="1">
      <alignment horizontal="left"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29" xfId="0" applyBorder="1" applyAlignment="1">
      <alignment vertical="top"/>
    </xf>
    <xf numFmtId="0" fontId="1" fillId="6" borderId="32" xfId="0" applyFont="1" applyFill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13" fillId="8" borderId="30" xfId="0" applyFont="1" applyFill="1" applyBorder="1" applyAlignment="1">
      <alignment horizontal="left" vertical="top" wrapText="1"/>
    </xf>
    <xf numFmtId="0" fontId="1" fillId="8" borderId="20" xfId="0" applyFont="1" applyFill="1" applyBorder="1" applyAlignment="1">
      <alignment vertical="top" wrapText="1"/>
    </xf>
    <xf numFmtId="0" fontId="1" fillId="8" borderId="21" xfId="0" applyFont="1" applyFill="1" applyBorder="1" applyAlignment="1">
      <alignment vertical="top" wrapText="1"/>
    </xf>
    <xf numFmtId="0" fontId="1" fillId="11" borderId="10" xfId="0" applyFont="1" applyFill="1" applyBorder="1" applyAlignment="1">
      <alignment vertical="top" wrapText="1"/>
    </xf>
    <xf numFmtId="0" fontId="12" fillId="11" borderId="3" xfId="0" applyFont="1" applyFill="1" applyBorder="1" applyAlignment="1">
      <alignment vertical="top" wrapText="1"/>
    </xf>
    <xf numFmtId="0" fontId="12" fillId="11" borderId="29" xfId="0" applyFont="1" applyFill="1" applyBorder="1" applyAlignment="1">
      <alignment vertical="top" wrapText="1"/>
    </xf>
    <xf numFmtId="0" fontId="1" fillId="11" borderId="25" xfId="0" applyFont="1" applyFill="1" applyBorder="1" applyAlignment="1">
      <alignment vertical="top" wrapText="1"/>
    </xf>
    <xf numFmtId="0" fontId="0" fillId="11" borderId="0" xfId="0" applyFill="1" applyAlignment="1">
      <alignment wrapText="1"/>
    </xf>
    <xf numFmtId="0" fontId="0" fillId="11" borderId="37" xfId="0" applyFill="1" applyBorder="1" applyAlignment="1">
      <alignment wrapText="1"/>
    </xf>
    <xf numFmtId="0" fontId="0" fillId="11" borderId="11" xfId="0" applyFill="1" applyBorder="1" applyAlignment="1">
      <alignment wrapText="1"/>
    </xf>
    <xf numFmtId="0" fontId="0" fillId="11" borderId="27" xfId="0" applyFill="1" applyBorder="1" applyAlignment="1">
      <alignment wrapText="1"/>
    </xf>
    <xf numFmtId="0" fontId="0" fillId="11" borderId="28" xfId="0" applyFill="1" applyBorder="1" applyAlignment="1">
      <alignment wrapText="1"/>
    </xf>
    <xf numFmtId="0" fontId="13" fillId="11" borderId="30" xfId="0" applyFont="1" applyFill="1" applyBorder="1" applyAlignment="1">
      <alignment horizontal="left" vertical="top" wrapText="1"/>
    </xf>
    <xf numFmtId="0" fontId="12" fillId="11" borderId="20" xfId="0" applyFont="1" applyFill="1" applyBorder="1" applyAlignment="1">
      <alignment horizontal="left" vertical="top" wrapText="1"/>
    </xf>
    <xf numFmtId="0" fontId="12" fillId="11" borderId="20" xfId="0" applyFont="1" applyFill="1" applyBorder="1" applyAlignment="1">
      <alignment vertical="top" wrapText="1"/>
    </xf>
    <xf numFmtId="0" fontId="12" fillId="11" borderId="21" xfId="0" applyFont="1" applyFill="1" applyBorder="1" applyAlignment="1">
      <alignment vertical="top" wrapText="1"/>
    </xf>
    <xf numFmtId="0" fontId="1" fillId="11" borderId="32" xfId="0" applyFont="1" applyFill="1" applyBorder="1" applyAlignment="1">
      <alignment vertical="top" wrapText="1"/>
    </xf>
    <xf numFmtId="0" fontId="12" fillId="11" borderId="33" xfId="0" applyFont="1" applyFill="1" applyBorder="1" applyAlignment="1">
      <alignment vertical="top" wrapText="1"/>
    </xf>
    <xf numFmtId="0" fontId="12" fillId="11" borderId="34" xfId="0" applyFont="1" applyFill="1" applyBorder="1" applyAlignment="1">
      <alignment vertical="top" wrapText="1"/>
    </xf>
    <xf numFmtId="0" fontId="1" fillId="11" borderId="11" xfId="0" applyFont="1" applyFill="1" applyBorder="1" applyAlignment="1">
      <alignment vertical="top" wrapText="1"/>
    </xf>
    <xf numFmtId="0" fontId="12" fillId="11" borderId="27" xfId="0" applyFont="1" applyFill="1" applyBorder="1" applyAlignment="1">
      <alignment vertical="top" wrapText="1"/>
    </xf>
    <xf numFmtId="0" fontId="12" fillId="11" borderId="28" xfId="0" applyFont="1" applyFill="1" applyBorder="1" applyAlignment="1">
      <alignment vertical="top" wrapText="1"/>
    </xf>
    <xf numFmtId="0" fontId="1" fillId="11" borderId="25" xfId="0" applyFont="1" applyFill="1" applyBorder="1" applyAlignment="1">
      <alignment horizontal="left" vertical="top" wrapText="1"/>
    </xf>
    <xf numFmtId="0" fontId="12" fillId="11" borderId="0" xfId="0" applyFont="1" applyFill="1" applyAlignment="1">
      <alignment horizontal="left" vertical="top" wrapText="1"/>
    </xf>
    <xf numFmtId="0" fontId="12" fillId="11" borderId="37" xfId="0" applyFont="1" applyFill="1" applyBorder="1" applyAlignment="1">
      <alignment horizontal="left" vertical="top" wrapText="1"/>
    </xf>
    <xf numFmtId="0" fontId="14" fillId="2" borderId="31" xfId="0" applyFont="1" applyFill="1" applyBorder="1" applyAlignment="1">
      <alignment horizontal="right"/>
    </xf>
    <xf numFmtId="0" fontId="14" fillId="0" borderId="23" xfId="0" applyFont="1" applyBorder="1"/>
    <xf numFmtId="0" fontId="15" fillId="9" borderId="10" xfId="0" applyFont="1" applyFill="1" applyBorder="1"/>
    <xf numFmtId="0" fontId="15" fillId="9" borderId="3" xfId="0" applyFont="1" applyFill="1" applyBorder="1"/>
    <xf numFmtId="0" fontId="15" fillId="9" borderId="29" xfId="0" applyFont="1" applyFill="1" applyBorder="1"/>
    <xf numFmtId="0" fontId="1" fillId="9" borderId="10" xfId="0" applyFont="1" applyFill="1" applyBorder="1" applyAlignment="1">
      <alignment horizontal="left" vertical="top" wrapText="1"/>
    </xf>
    <xf numFmtId="0" fontId="1" fillId="9" borderId="3" xfId="0" applyFont="1" applyFill="1" applyBorder="1" applyAlignment="1">
      <alignment vertical="top" wrapText="1"/>
    </xf>
    <xf numFmtId="0" fontId="1" fillId="9" borderId="29" xfId="0" applyFont="1" applyFill="1" applyBorder="1" applyAlignment="1">
      <alignment vertical="top" wrapText="1"/>
    </xf>
    <xf numFmtId="0" fontId="13" fillId="10" borderId="30" xfId="0" applyFont="1" applyFill="1" applyBorder="1" applyAlignment="1">
      <alignment vertical="top" wrapText="1"/>
    </xf>
    <xf numFmtId="0" fontId="16" fillId="10" borderId="20" xfId="0" applyFont="1" applyFill="1" applyBorder="1" applyAlignment="1">
      <alignment vertical="top" wrapText="1"/>
    </xf>
    <xf numFmtId="0" fontId="16" fillId="10" borderId="21" xfId="0" applyFont="1" applyFill="1" applyBorder="1" applyAlignment="1">
      <alignment vertical="top" wrapText="1"/>
    </xf>
    <xf numFmtId="0" fontId="0" fillId="0" borderId="0" xfId="0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/>
    <xf numFmtId="0" fontId="13" fillId="11" borderId="30" xfId="0" applyFont="1" applyFill="1" applyBorder="1" applyAlignment="1">
      <alignment horizontal="left" wrapText="1"/>
    </xf>
    <xf numFmtId="0" fontId="13" fillId="11" borderId="20" xfId="0" applyFont="1" applyFill="1" applyBorder="1" applyAlignment="1">
      <alignment horizontal="left" wrapText="1"/>
    </xf>
    <xf numFmtId="0" fontId="13" fillId="11" borderId="21" xfId="0" applyFont="1" applyFill="1" applyBorder="1" applyAlignment="1">
      <alignment horizontal="left" wrapText="1"/>
    </xf>
    <xf numFmtId="0" fontId="1" fillId="11" borderId="38" xfId="0" applyFont="1" applyFill="1" applyBorder="1" applyAlignment="1">
      <alignment horizontal="left" vertical="top" wrapText="1"/>
    </xf>
    <xf numFmtId="0" fontId="12" fillId="11" borderId="18" xfId="0" applyFont="1" applyFill="1" applyBorder="1" applyAlignment="1">
      <alignment horizontal="left" vertical="top" wrapText="1"/>
    </xf>
    <xf numFmtId="0" fontId="12" fillId="11" borderId="19" xfId="0" applyFont="1" applyFill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3" fillId="12" borderId="30" xfId="0" applyFont="1" applyFill="1" applyBorder="1" applyAlignment="1">
      <alignment horizontal="left" vertical="top" wrapText="1"/>
    </xf>
    <xf numFmtId="0" fontId="13" fillId="12" borderId="20" xfId="0" applyFont="1" applyFill="1" applyBorder="1" applyAlignment="1">
      <alignment horizontal="left" vertical="top" wrapText="1"/>
    </xf>
    <xf numFmtId="0" fontId="13" fillId="12" borderId="21" xfId="0" applyFont="1" applyFill="1" applyBorder="1" applyAlignment="1">
      <alignment horizontal="left" vertical="top" wrapText="1"/>
    </xf>
    <xf numFmtId="0" fontId="1" fillId="12" borderId="11" xfId="0" applyFont="1" applyFill="1" applyBorder="1" applyAlignment="1">
      <alignment horizontal="left" vertical="top" wrapText="1"/>
    </xf>
    <xf numFmtId="0" fontId="12" fillId="12" borderId="27" xfId="0" applyFont="1" applyFill="1" applyBorder="1" applyAlignment="1">
      <alignment horizontal="left" vertical="top" wrapText="1"/>
    </xf>
    <xf numFmtId="0" fontId="0" fillId="12" borderId="27" xfId="0" applyFill="1" applyBorder="1" applyAlignment="1">
      <alignment horizontal="left" vertical="top" wrapText="1"/>
    </xf>
    <xf numFmtId="0" fontId="0" fillId="12" borderId="28" xfId="0" applyFill="1" applyBorder="1" applyAlignment="1">
      <alignment horizontal="left" vertical="top" wrapText="1"/>
    </xf>
    <xf numFmtId="0" fontId="1" fillId="12" borderId="10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9" xfId="0" applyBorder="1" applyAlignment="1">
      <alignment wrapText="1"/>
    </xf>
    <xf numFmtId="0" fontId="1" fillId="12" borderId="32" xfId="0" applyFont="1" applyFill="1" applyBorder="1" applyAlignment="1">
      <alignment horizontal="left"/>
    </xf>
    <xf numFmtId="0" fontId="0" fillId="12" borderId="33" xfId="0" applyFill="1" applyBorder="1" applyAlignment="1">
      <alignment horizontal="left"/>
    </xf>
    <xf numFmtId="0" fontId="0" fillId="12" borderId="34" xfId="0" applyFill="1" applyBorder="1" applyAlignment="1">
      <alignment horizontal="left"/>
    </xf>
    <xf numFmtId="0" fontId="1" fillId="12" borderId="32" xfId="0" applyFont="1" applyFill="1" applyBorder="1" applyAlignment="1">
      <alignment horizontal="left" vertical="top" wrapText="1"/>
    </xf>
    <xf numFmtId="0" fontId="12" fillId="12" borderId="10" xfId="0" applyFont="1" applyFill="1" applyBorder="1" applyAlignment="1">
      <alignment vertical="top" wrapText="1"/>
    </xf>
    <xf numFmtId="0" fontId="0" fillId="12" borderId="3" xfId="0" applyFill="1" applyBorder="1" applyAlignment="1">
      <alignment vertical="top" wrapText="1"/>
    </xf>
    <xf numFmtId="0" fontId="0" fillId="12" borderId="29" xfId="0" applyFill="1" applyBorder="1" applyAlignment="1">
      <alignment vertical="top" wrapText="1"/>
    </xf>
    <xf numFmtId="0" fontId="3" fillId="0" borderId="32" xfId="0" applyFont="1" applyBorder="1" applyAlignment="1">
      <alignment horizontal="left"/>
    </xf>
    <xf numFmtId="0" fontId="0" fillId="0" borderId="33" xfId="0" applyBorder="1"/>
    <xf numFmtId="0" fontId="3" fillId="0" borderId="10" xfId="0" applyFont="1" applyBorder="1" applyAlignment="1">
      <alignment horizontal="left"/>
    </xf>
    <xf numFmtId="0" fontId="0" fillId="0" borderId="3" xfId="0" applyBorder="1"/>
    <xf numFmtId="0" fontId="13" fillId="5" borderId="30" xfId="0" applyFont="1" applyFill="1" applyBorder="1" applyAlignment="1">
      <alignment horizontal="left" vertical="top" wrapText="1"/>
    </xf>
    <xf numFmtId="0" fontId="13" fillId="5" borderId="20" xfId="0" applyFont="1" applyFill="1" applyBorder="1" applyAlignment="1">
      <alignment horizontal="left" vertical="top" wrapText="1"/>
    </xf>
    <xf numFmtId="0" fontId="13" fillId="5" borderId="21" xfId="0" applyFont="1" applyFill="1" applyBorder="1" applyAlignment="1">
      <alignment horizontal="left" vertical="top" wrapText="1"/>
    </xf>
    <xf numFmtId="0" fontId="12" fillId="9" borderId="27" xfId="0" applyFont="1" applyFill="1" applyBorder="1" applyAlignment="1">
      <alignment horizontal="left" vertical="top" wrapText="1"/>
    </xf>
    <xf numFmtId="0" fontId="1" fillId="9" borderId="32" xfId="0" applyFont="1" applyFill="1" applyBorder="1" applyAlignment="1">
      <alignment horizontal="left" vertical="top" wrapText="1"/>
    </xf>
    <xf numFmtId="0" fontId="1" fillId="5" borderId="32" xfId="0" applyFont="1" applyFill="1" applyBorder="1" applyAlignment="1">
      <alignment horizontal="left" vertical="top" wrapText="1"/>
    </xf>
    <xf numFmtId="0" fontId="1" fillId="5" borderId="33" xfId="0" applyFont="1" applyFill="1" applyBorder="1" applyAlignment="1">
      <alignment horizontal="left" vertical="top" wrapText="1"/>
    </xf>
    <xf numFmtId="0" fontId="1" fillId="5" borderId="34" xfId="0" applyFont="1" applyFill="1" applyBorder="1" applyAlignment="1">
      <alignment horizontal="left" vertical="top" wrapText="1"/>
    </xf>
    <xf numFmtId="0" fontId="1" fillId="5" borderId="32" xfId="0" applyFont="1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1" fillId="5" borderId="11" xfId="0" applyFont="1" applyFill="1" applyBorder="1" applyAlignment="1">
      <alignment horizontal="left" vertical="top" wrapText="1"/>
    </xf>
    <xf numFmtId="0" fontId="0" fillId="5" borderId="27" xfId="0" applyFill="1" applyBorder="1" applyAlignment="1">
      <alignment horizontal="left" vertical="top" wrapText="1"/>
    </xf>
    <xf numFmtId="0" fontId="0" fillId="5" borderId="28" xfId="0" applyFill="1" applyBorder="1" applyAlignment="1">
      <alignment horizontal="left" vertical="top" wrapText="1"/>
    </xf>
    <xf numFmtId="0" fontId="13" fillId="9" borderId="30" xfId="0" applyFont="1" applyFill="1" applyBorder="1" applyAlignment="1">
      <alignment horizontal="left" vertical="top" wrapText="1"/>
    </xf>
    <xf numFmtId="0" fontId="13" fillId="9" borderId="20" xfId="0" applyFont="1" applyFill="1" applyBorder="1" applyAlignment="1">
      <alignment horizontal="left" vertical="top" wrapText="1"/>
    </xf>
    <xf numFmtId="0" fontId="13" fillId="9" borderId="21" xfId="0" applyFont="1" applyFill="1" applyBorder="1" applyAlignment="1">
      <alignment horizontal="left" vertical="top" wrapText="1"/>
    </xf>
    <xf numFmtId="0" fontId="1" fillId="9" borderId="32" xfId="0" applyFont="1" applyFill="1" applyBorder="1" applyAlignment="1">
      <alignment horizontal="left"/>
    </xf>
    <xf numFmtId="0" fontId="0" fillId="9" borderId="33" xfId="0" applyFill="1" applyBorder="1" applyAlignment="1">
      <alignment horizontal="left"/>
    </xf>
    <xf numFmtId="0" fontId="0" fillId="9" borderId="34" xfId="0" applyFill="1" applyBorder="1" applyAlignment="1">
      <alignment horizontal="left"/>
    </xf>
    <xf numFmtId="0" fontId="1" fillId="5" borderId="10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2" fillId="5" borderId="27" xfId="0" applyFont="1" applyFill="1" applyBorder="1" applyAlignment="1">
      <alignment horizontal="left" vertical="top" wrapText="1"/>
    </xf>
    <xf numFmtId="0" fontId="14" fillId="0" borderId="26" xfId="0" applyFont="1" applyBorder="1" applyAlignment="1">
      <alignment horizontal="right"/>
    </xf>
    <xf numFmtId="0" fontId="14" fillId="0" borderId="35" xfId="0" applyFont="1" applyBorder="1" applyAlignment="1">
      <alignment horizontal="right"/>
    </xf>
    <xf numFmtId="0" fontId="1" fillId="10" borderId="10" xfId="0" applyFont="1" applyFill="1" applyBorder="1" applyAlignment="1">
      <alignment horizontal="left" vertical="top" wrapText="1"/>
    </xf>
    <xf numFmtId="0" fontId="0" fillId="10" borderId="3" xfId="0" applyFill="1" applyBorder="1" applyAlignment="1">
      <alignment horizontal="left" vertical="top" wrapText="1"/>
    </xf>
    <xf numFmtId="0" fontId="0" fillId="10" borderId="29" xfId="0" applyFill="1" applyBorder="1" applyAlignment="1">
      <alignment horizontal="left" vertical="top" wrapText="1"/>
    </xf>
    <xf numFmtId="0" fontId="1" fillId="10" borderId="32" xfId="0" applyFont="1" applyFill="1" applyBorder="1" applyAlignment="1">
      <alignment vertical="top" wrapText="1"/>
    </xf>
    <xf numFmtId="0" fontId="1" fillId="7" borderId="10" xfId="0" applyFont="1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/>
    </xf>
    <xf numFmtId="0" fontId="0" fillId="7" borderId="29" xfId="0" applyFill="1" applyBorder="1" applyAlignment="1">
      <alignment horizontal="left" vertical="top" wrapText="1"/>
    </xf>
    <xf numFmtId="0" fontId="12" fillId="10" borderId="3" xfId="0" applyFont="1" applyFill="1" applyBorder="1" applyAlignment="1">
      <alignment horizontal="left" vertical="top" wrapText="1"/>
    </xf>
    <xf numFmtId="0" fontId="12" fillId="10" borderId="3" xfId="0" applyFont="1" applyFill="1" applyBorder="1" applyAlignment="1">
      <alignment vertical="top" wrapText="1"/>
    </xf>
    <xf numFmtId="0" fontId="12" fillId="10" borderId="29" xfId="0" applyFont="1" applyFill="1" applyBorder="1" applyAlignment="1">
      <alignment vertical="top" wrapText="1"/>
    </xf>
    <xf numFmtId="0" fontId="1" fillId="10" borderId="10" xfId="0" applyFont="1" applyFill="1" applyBorder="1" applyAlignment="1">
      <alignment horizontal="left"/>
    </xf>
    <xf numFmtId="0" fontId="0" fillId="10" borderId="3" xfId="0" applyFill="1" applyBorder="1"/>
    <xf numFmtId="0" fontId="0" fillId="10" borderId="29" xfId="0" applyFill="1" applyBorder="1"/>
    <xf numFmtId="0" fontId="1" fillId="10" borderId="32" xfId="0" applyFont="1" applyFill="1" applyBorder="1" applyAlignment="1">
      <alignment horizontal="left"/>
    </xf>
    <xf numFmtId="0" fontId="0" fillId="10" borderId="33" xfId="0" applyFill="1" applyBorder="1" applyAlignment="1">
      <alignment horizontal="left"/>
    </xf>
    <xf numFmtId="0" fontId="0" fillId="10" borderId="34" xfId="0" applyFill="1" applyBorder="1" applyAlignment="1">
      <alignment horizontal="left"/>
    </xf>
    <xf numFmtId="0" fontId="13" fillId="7" borderId="30" xfId="0" applyFont="1" applyFill="1" applyBorder="1" applyAlignment="1">
      <alignment horizontal="left" vertical="top" wrapText="1"/>
    </xf>
    <xf numFmtId="0" fontId="13" fillId="7" borderId="20" xfId="0" applyFont="1" applyFill="1" applyBorder="1" applyAlignment="1">
      <alignment horizontal="left" vertical="top" wrapText="1"/>
    </xf>
    <xf numFmtId="0" fontId="13" fillId="7" borderId="21" xfId="0" applyFont="1" applyFill="1" applyBorder="1" applyAlignment="1">
      <alignment horizontal="left" vertical="top" wrapText="1"/>
    </xf>
    <xf numFmtId="0" fontId="1" fillId="10" borderId="10" xfId="0" applyFont="1" applyFill="1" applyBorder="1" applyAlignment="1">
      <alignment horizontal="left" wrapText="1"/>
    </xf>
    <xf numFmtId="0" fontId="0" fillId="10" borderId="3" xfId="0" applyFill="1" applyBorder="1" applyAlignment="1">
      <alignment horizontal="left" wrapText="1"/>
    </xf>
    <xf numFmtId="0" fontId="0" fillId="10" borderId="29" xfId="0" applyFill="1" applyBorder="1" applyAlignment="1">
      <alignment horizontal="left" wrapText="1"/>
    </xf>
    <xf numFmtId="0" fontId="14" fillId="0" borderId="0" xfId="0" applyFont="1" applyBorder="1"/>
    <xf numFmtId="0" fontId="0" fillId="0" borderId="3" xfId="0" applyBorder="1" applyAlignment="1"/>
    <xf numFmtId="0" fontId="0" fillId="0" borderId="29" xfId="0" applyBorder="1" applyAlignment="1"/>
    <xf numFmtId="0" fontId="15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FFCC99"/>
      <color rgb="FFCCFF99"/>
      <color rgb="FFCCCCFF"/>
      <color rgb="FFFFCCCC"/>
      <color rgb="FF99FFCC"/>
      <color rgb="FF66CCFF"/>
      <color rgb="FFCCECFF"/>
      <color rgb="FFFF33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85725</xdr:rowOff>
    </xdr:from>
    <xdr:to>
      <xdr:col>1</xdr:col>
      <xdr:colOff>1590675</xdr:colOff>
      <xdr:row>4</xdr:row>
      <xdr:rowOff>19050</xdr:rowOff>
    </xdr:to>
    <xdr:pic>
      <xdr:nvPicPr>
        <xdr:cNvPr id="3085" name="Picture 4" descr="UFV_BW_JPG15398.jpg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5725"/>
          <a:ext cx="18954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2"/>
  <sheetViews>
    <sheetView tabSelected="1" zoomScaleNormal="100" workbookViewId="0">
      <selection activeCell="A197" sqref="A197:G197"/>
    </sheetView>
  </sheetViews>
  <sheetFormatPr defaultRowHeight="12.5"/>
  <cols>
    <col min="2" max="2" width="27.7265625" customWidth="1"/>
    <col min="4" max="4" width="10" bestFit="1" customWidth="1"/>
    <col min="5" max="5" width="9.7265625" customWidth="1"/>
    <col min="7" max="7" width="11.7265625" customWidth="1"/>
    <col min="9" max="13" width="9.1796875" customWidth="1"/>
  </cols>
  <sheetData>
    <row r="1" spans="1:10">
      <c r="A1" s="276"/>
      <c r="B1" s="276"/>
    </row>
    <row r="2" spans="1:10">
      <c r="A2" s="276"/>
      <c r="B2" s="276"/>
    </row>
    <row r="3" spans="1:10">
      <c r="A3" s="276"/>
      <c r="B3" s="276"/>
    </row>
    <row r="4" spans="1:10" ht="13">
      <c r="A4" s="276"/>
      <c r="B4" s="276"/>
      <c r="C4" s="18"/>
      <c r="D4" s="18"/>
      <c r="E4" s="3"/>
      <c r="F4" s="4"/>
      <c r="I4" s="1"/>
      <c r="J4" s="1"/>
    </row>
    <row r="5" spans="1:10" ht="18">
      <c r="A5" s="277" t="s">
        <v>25</v>
      </c>
      <c r="B5" s="277"/>
      <c r="C5" s="277"/>
      <c r="D5" s="277"/>
      <c r="E5" s="277"/>
      <c r="F5" s="277"/>
      <c r="G5" s="277"/>
      <c r="I5" s="1"/>
      <c r="J5" s="1"/>
    </row>
    <row r="6" spans="1:10" ht="12.75" customHeight="1">
      <c r="A6" s="278" t="s">
        <v>24</v>
      </c>
      <c r="B6" s="279"/>
      <c r="C6" s="4"/>
      <c r="D6" s="4"/>
      <c r="E6" s="3"/>
      <c r="F6" s="4"/>
      <c r="I6" s="1"/>
      <c r="J6" s="1"/>
    </row>
    <row r="7" spans="1:10" ht="13">
      <c r="A7" s="279"/>
      <c r="B7" s="279"/>
      <c r="C7" s="5"/>
      <c r="D7" s="5"/>
      <c r="E7" s="6"/>
      <c r="F7" s="7"/>
      <c r="G7" s="30"/>
      <c r="I7" s="1"/>
      <c r="J7" s="1"/>
    </row>
    <row r="8" spans="1:10" ht="13">
      <c r="A8" s="279"/>
      <c r="B8" s="279"/>
      <c r="C8" s="8"/>
      <c r="D8" s="8"/>
      <c r="E8" s="9"/>
      <c r="F8" s="7"/>
      <c r="G8" s="30"/>
      <c r="I8" s="1"/>
      <c r="J8" s="1"/>
    </row>
    <row r="9" spans="1:10" ht="13">
      <c r="A9" s="280"/>
      <c r="B9" s="280"/>
      <c r="C9" s="10"/>
      <c r="D9" s="10"/>
      <c r="E9" s="6"/>
      <c r="F9" s="7"/>
      <c r="G9" s="30"/>
      <c r="I9" s="1"/>
      <c r="J9" s="1"/>
    </row>
    <row r="10" spans="1:10" ht="13">
      <c r="A10" s="31" t="s">
        <v>16</v>
      </c>
      <c r="B10" s="20"/>
      <c r="C10" s="21" t="s">
        <v>15</v>
      </c>
      <c r="D10" s="23"/>
      <c r="E10" s="20"/>
      <c r="F10" s="23"/>
      <c r="G10" s="24"/>
      <c r="I10" s="1"/>
      <c r="J10" s="1"/>
    </row>
    <row r="11" spans="1:10" ht="13">
      <c r="A11" s="31" t="s">
        <v>76</v>
      </c>
      <c r="B11" s="24"/>
      <c r="C11" s="21" t="s">
        <v>21</v>
      </c>
      <c r="D11" s="22"/>
      <c r="E11" s="25">
        <f ca="1">TODAY()</f>
        <v>45132</v>
      </c>
      <c r="F11" s="23"/>
      <c r="G11" s="24"/>
      <c r="I11" s="1"/>
      <c r="J11" s="1"/>
    </row>
    <row r="12" spans="1:10" ht="13">
      <c r="A12" s="3"/>
      <c r="B12" s="3"/>
      <c r="C12" s="3"/>
      <c r="D12" s="3"/>
      <c r="E12" s="3"/>
      <c r="F12" s="4"/>
      <c r="I12" s="1"/>
      <c r="J12" s="1"/>
    </row>
    <row r="13" spans="1:10" ht="13.5" thickBot="1">
      <c r="A13" s="32" t="s">
        <v>67</v>
      </c>
      <c r="B13" s="33"/>
      <c r="C13" s="34"/>
      <c r="D13" s="34"/>
      <c r="E13" s="35"/>
      <c r="F13" s="34"/>
      <c r="G13" s="36"/>
      <c r="I13" s="1"/>
      <c r="J13" s="1"/>
    </row>
    <row r="14" spans="1:10" ht="29.25" customHeight="1" thickTop="1" thickBot="1">
      <c r="A14" s="105" t="s">
        <v>26</v>
      </c>
      <c r="B14" s="106" t="s">
        <v>18</v>
      </c>
      <c r="C14" s="107" t="s">
        <v>19</v>
      </c>
      <c r="D14" s="107" t="s">
        <v>20</v>
      </c>
      <c r="E14" s="106" t="s">
        <v>0</v>
      </c>
      <c r="F14" s="106" t="s">
        <v>1</v>
      </c>
      <c r="G14" s="108" t="s">
        <v>2</v>
      </c>
      <c r="I14" s="1"/>
      <c r="J14" s="1"/>
    </row>
    <row r="15" spans="1:10" ht="15" customHeight="1" thickTop="1" thickBot="1">
      <c r="A15" s="281" t="s">
        <v>84</v>
      </c>
      <c r="B15" s="282"/>
      <c r="C15" s="282"/>
      <c r="D15" s="282"/>
      <c r="E15" s="282"/>
      <c r="F15" s="282"/>
      <c r="G15" s="283"/>
    </row>
    <row r="16" spans="1:10" ht="15" customHeight="1" thickTop="1">
      <c r="A16" s="284" t="s">
        <v>81</v>
      </c>
      <c r="B16" s="285"/>
      <c r="C16" s="285"/>
      <c r="D16" s="285"/>
      <c r="E16" s="285"/>
      <c r="F16" s="285"/>
      <c r="G16" s="286"/>
    </row>
    <row r="17" spans="1:10" ht="12.75" customHeight="1">
      <c r="A17" s="49"/>
      <c r="B17" s="19"/>
      <c r="C17" s="50"/>
      <c r="D17" s="50"/>
      <c r="E17" s="19"/>
      <c r="F17" s="50" t="s">
        <v>17</v>
      </c>
      <c r="G17" s="51">
        <v>0</v>
      </c>
      <c r="H17" s="47">
        <v>3</v>
      </c>
      <c r="I17" s="48">
        <f>VLOOKUP(F17,$J$219:$K$232,2,FALSE)</f>
        <v>0</v>
      </c>
      <c r="J17" s="48">
        <f>+I17*G17</f>
        <v>0</v>
      </c>
    </row>
    <row r="18" spans="1:10" ht="40.5" customHeight="1">
      <c r="A18" s="243" t="s">
        <v>88</v>
      </c>
      <c r="B18" s="244"/>
      <c r="C18" s="244"/>
      <c r="D18" s="244"/>
      <c r="E18" s="244"/>
      <c r="F18" s="244"/>
      <c r="G18" s="245"/>
    </row>
    <row r="19" spans="1:10">
      <c r="A19" s="173"/>
      <c r="B19" s="84"/>
      <c r="C19" s="84"/>
      <c r="D19" s="85"/>
      <c r="E19" s="84"/>
      <c r="F19" s="50" t="s">
        <v>17</v>
      </c>
      <c r="G19" s="54">
        <v>0</v>
      </c>
      <c r="H19" s="47">
        <v>3</v>
      </c>
      <c r="I19" s="48">
        <f>VLOOKUP(F19,$J$219:$K$232,2,FALSE)</f>
        <v>0</v>
      </c>
      <c r="J19" s="48">
        <f>+I19*G19</f>
        <v>0</v>
      </c>
    </row>
    <row r="20" spans="1:10">
      <c r="A20" s="162"/>
      <c r="B20" s="163"/>
      <c r="C20" s="164"/>
      <c r="D20" s="161"/>
      <c r="E20" s="163"/>
      <c r="F20" s="50" t="s">
        <v>17</v>
      </c>
      <c r="G20" s="51">
        <v>0</v>
      </c>
      <c r="H20" s="47">
        <v>3</v>
      </c>
      <c r="I20" s="48">
        <f>VLOOKUP(F20,$J$219:$K$232,2,FALSE)</f>
        <v>0</v>
      </c>
      <c r="J20" s="48">
        <f>+I20*G20</f>
        <v>0</v>
      </c>
    </row>
    <row r="21" spans="1:10">
      <c r="A21" s="246" t="s">
        <v>83</v>
      </c>
      <c r="B21" s="247"/>
      <c r="C21" s="247"/>
      <c r="D21" s="247"/>
      <c r="E21" s="247"/>
      <c r="F21" s="247"/>
      <c r="G21" s="248"/>
      <c r="H21" s="37"/>
      <c r="I21" s="1"/>
      <c r="J21" s="1"/>
    </row>
    <row r="22" spans="1:10" ht="14.25" customHeight="1">
      <c r="A22" s="249"/>
      <c r="B22" s="250"/>
      <c r="C22" s="250"/>
      <c r="D22" s="250"/>
      <c r="E22" s="250"/>
      <c r="F22" s="250"/>
      <c r="G22" s="251"/>
      <c r="H22" s="37"/>
      <c r="I22" s="1"/>
      <c r="J22" s="1"/>
    </row>
    <row r="23" spans="1:10">
      <c r="A23" s="118"/>
      <c r="B23" s="55"/>
      <c r="C23" s="85"/>
      <c r="D23" s="85"/>
      <c r="E23" s="55"/>
      <c r="F23" s="50" t="s">
        <v>17</v>
      </c>
      <c r="G23" s="51">
        <v>0</v>
      </c>
      <c r="H23" s="47">
        <v>3</v>
      </c>
      <c r="I23" s="48">
        <f>VLOOKUP(F23,$J$219:$K$232,2,FALSE)</f>
        <v>0</v>
      </c>
      <c r="J23" s="48">
        <f>+I23*G23</f>
        <v>0</v>
      </c>
    </row>
    <row r="24" spans="1:10" ht="25.5" customHeight="1">
      <c r="A24" s="262" t="s">
        <v>79</v>
      </c>
      <c r="B24" s="263"/>
      <c r="C24" s="263"/>
      <c r="D24" s="263"/>
      <c r="E24" s="263"/>
      <c r="F24" s="263"/>
      <c r="G24" s="264"/>
    </row>
    <row r="25" spans="1:10" ht="12.75" customHeight="1">
      <c r="A25" s="43"/>
      <c r="B25" s="44"/>
      <c r="C25" s="44"/>
      <c r="D25" s="45"/>
      <c r="E25" s="44"/>
      <c r="F25" s="45" t="s">
        <v>17</v>
      </c>
      <c r="G25" s="46">
        <v>0</v>
      </c>
      <c r="H25" s="47">
        <v>3</v>
      </c>
      <c r="I25" s="48">
        <f>VLOOKUP(F25,$J$219:$K$232,2,FALSE)</f>
        <v>0</v>
      </c>
      <c r="J25" s="48">
        <f>+I25*G25</f>
        <v>0</v>
      </c>
    </row>
    <row r="26" spans="1:10" ht="25.5" customHeight="1">
      <c r="A26" s="243" t="s">
        <v>89</v>
      </c>
      <c r="B26" s="244"/>
      <c r="C26" s="244"/>
      <c r="D26" s="244"/>
      <c r="E26" s="244"/>
      <c r="F26" s="244"/>
      <c r="G26" s="245"/>
    </row>
    <row r="27" spans="1:10">
      <c r="A27" s="52"/>
      <c r="B27" s="53"/>
      <c r="C27" s="53"/>
      <c r="D27" s="50"/>
      <c r="E27" s="53"/>
      <c r="F27" s="50" t="s">
        <v>17</v>
      </c>
      <c r="G27" s="54">
        <v>0</v>
      </c>
      <c r="H27" s="47">
        <v>3</v>
      </c>
      <c r="I27" s="48">
        <f>VLOOKUP(F27,$J$219:$K$232,2,FALSE)</f>
        <v>0</v>
      </c>
      <c r="J27" s="48">
        <f>+I27*G27</f>
        <v>0</v>
      </c>
    </row>
    <row r="28" spans="1:10" ht="13" thickBot="1">
      <c r="A28" s="265" t="s">
        <v>23</v>
      </c>
      <c r="B28" s="266"/>
      <c r="C28" s="266"/>
      <c r="D28" s="266"/>
      <c r="E28" s="266"/>
      <c r="F28" s="68">
        <f>+SUM(G23:G27)</f>
        <v>0</v>
      </c>
      <c r="G28" s="69"/>
    </row>
    <row r="29" spans="1:10" ht="15" customHeight="1" thickTop="1" thickBot="1">
      <c r="A29" s="252" t="s">
        <v>33</v>
      </c>
      <c r="B29" s="253"/>
      <c r="C29" s="254"/>
      <c r="D29" s="254"/>
      <c r="E29" s="254"/>
      <c r="F29" s="254"/>
      <c r="G29" s="255"/>
      <c r="H29" s="14"/>
      <c r="I29" s="1"/>
      <c r="J29" s="1"/>
    </row>
    <row r="30" spans="1:10" ht="13.5" customHeight="1" thickTop="1">
      <c r="A30" s="256" t="s">
        <v>93</v>
      </c>
      <c r="B30" s="257"/>
      <c r="C30" s="257"/>
      <c r="D30" s="257"/>
      <c r="E30" s="257"/>
      <c r="F30" s="257"/>
      <c r="G30" s="258"/>
    </row>
    <row r="31" spans="1:10">
      <c r="A31" s="118"/>
      <c r="B31" s="55"/>
      <c r="C31" s="55"/>
      <c r="D31" s="56"/>
      <c r="E31" s="55"/>
      <c r="F31" s="56" t="s">
        <v>17</v>
      </c>
      <c r="G31" s="57">
        <v>0</v>
      </c>
      <c r="H31" s="47">
        <v>3</v>
      </c>
      <c r="I31" s="48">
        <f>VLOOKUP(F31,$J$219:$K$232,2,FALSE)</f>
        <v>0</v>
      </c>
      <c r="J31" s="48">
        <f t="shared" ref="J31:J38" si="0">+I31*G31</f>
        <v>0</v>
      </c>
    </row>
    <row r="32" spans="1:10">
      <c r="A32" s="119"/>
      <c r="B32" s="44"/>
      <c r="C32" s="44"/>
      <c r="D32" s="44"/>
      <c r="E32" s="44"/>
      <c r="F32" s="58" t="s">
        <v>17</v>
      </c>
      <c r="G32" s="46">
        <v>0</v>
      </c>
      <c r="H32" s="47">
        <v>3</v>
      </c>
      <c r="I32" s="48">
        <f>VLOOKUP(F32,$J$219:$K$232,2,FALSE)</f>
        <v>0</v>
      </c>
      <c r="J32" s="48">
        <f t="shared" si="0"/>
        <v>0</v>
      </c>
    </row>
    <row r="33" spans="1:12">
      <c r="A33" s="119"/>
      <c r="B33" s="44"/>
      <c r="C33" s="44"/>
      <c r="D33" s="44"/>
      <c r="E33" s="44"/>
      <c r="F33" s="58" t="s">
        <v>17</v>
      </c>
      <c r="G33" s="46">
        <v>0</v>
      </c>
      <c r="H33" s="47">
        <v>3</v>
      </c>
      <c r="I33" s="48">
        <f>VLOOKUP(F33,$J$219:$K$232,2,FALSE)</f>
        <v>0</v>
      </c>
      <c r="J33" s="48">
        <f t="shared" si="0"/>
        <v>0</v>
      </c>
    </row>
    <row r="34" spans="1:12">
      <c r="A34" s="119"/>
      <c r="B34" s="102"/>
      <c r="C34" s="102"/>
      <c r="D34" s="102"/>
      <c r="E34" s="102"/>
      <c r="F34" s="165" t="s">
        <v>17</v>
      </c>
      <c r="G34" s="166">
        <v>0</v>
      </c>
      <c r="H34" s="47">
        <v>3</v>
      </c>
      <c r="I34" s="48">
        <f>VLOOKUP(F34,$J$219:$K$232,2,FALSE)</f>
        <v>0</v>
      </c>
      <c r="J34" s="48">
        <f t="shared" si="0"/>
        <v>0</v>
      </c>
    </row>
    <row r="35" spans="1:12">
      <c r="A35" s="119"/>
      <c r="B35" s="102"/>
      <c r="C35" s="102"/>
      <c r="D35" s="102"/>
      <c r="E35" s="102"/>
      <c r="F35" s="165" t="s">
        <v>17</v>
      </c>
      <c r="G35" s="166">
        <v>0</v>
      </c>
      <c r="H35" s="47">
        <v>3</v>
      </c>
      <c r="I35" s="48">
        <f>VLOOKUP(F35,$J$219:$K$232,2,FALSE)</f>
        <v>0</v>
      </c>
      <c r="J35" s="48">
        <f t="shared" si="0"/>
        <v>0</v>
      </c>
    </row>
    <row r="36" spans="1:12">
      <c r="A36" s="119"/>
      <c r="B36" s="44"/>
      <c r="C36" s="102"/>
      <c r="D36" s="44"/>
      <c r="E36" s="44"/>
      <c r="F36" s="58" t="s">
        <v>17</v>
      </c>
      <c r="G36" s="46">
        <v>0</v>
      </c>
      <c r="H36" s="47">
        <v>3</v>
      </c>
      <c r="I36" s="48">
        <f>VLOOKUP(F36,$J$219:$K$232,2,FALSE)</f>
        <v>0</v>
      </c>
      <c r="J36" s="48">
        <f t="shared" si="0"/>
        <v>0</v>
      </c>
    </row>
    <row r="37" spans="1:12">
      <c r="A37" s="120"/>
      <c r="B37" s="102"/>
      <c r="C37" s="44"/>
      <c r="D37" s="44"/>
      <c r="E37" s="44"/>
      <c r="F37" s="58" t="s">
        <v>17</v>
      </c>
      <c r="G37" s="46">
        <v>0</v>
      </c>
      <c r="H37" s="59">
        <v>3</v>
      </c>
      <c r="I37" s="48">
        <f>VLOOKUP(F37,$J$219:$K$232,2,FALSE)</f>
        <v>0</v>
      </c>
      <c r="J37" s="48">
        <f t="shared" si="0"/>
        <v>0</v>
      </c>
    </row>
    <row r="38" spans="1:12" hidden="1">
      <c r="A38" s="120"/>
      <c r="B38" s="44"/>
      <c r="C38" s="44"/>
      <c r="D38" s="45"/>
      <c r="E38" s="44"/>
      <c r="F38" s="45" t="s">
        <v>17</v>
      </c>
      <c r="G38" s="46">
        <v>0</v>
      </c>
      <c r="H38" s="59">
        <v>3</v>
      </c>
      <c r="I38" s="48">
        <f>VLOOKUP(F38,$J$219:$K$232,2,FALSE)</f>
        <v>0</v>
      </c>
      <c r="J38" s="48">
        <f t="shared" si="0"/>
        <v>0</v>
      </c>
    </row>
    <row r="39" spans="1:12" ht="13" thickBot="1">
      <c r="A39" s="186" t="s">
        <v>22</v>
      </c>
      <c r="B39" s="187"/>
      <c r="C39" s="187"/>
      <c r="D39" s="187"/>
      <c r="E39" s="187"/>
      <c r="F39" s="70">
        <f>+SUM(G31:G38)</f>
        <v>0</v>
      </c>
      <c r="G39" s="71"/>
      <c r="I39" s="1">
        <f>+SUM(G31:G38)</f>
        <v>0</v>
      </c>
      <c r="J39" s="1"/>
      <c r="K39" s="1">
        <f>+SUM(J31:J38)</f>
        <v>0</v>
      </c>
      <c r="L39" s="24" t="s">
        <v>72</v>
      </c>
    </row>
    <row r="40" spans="1:12" ht="13.5" customHeight="1" thickTop="1">
      <c r="A40" s="259" t="s">
        <v>94</v>
      </c>
      <c r="B40" s="260"/>
      <c r="C40" s="260"/>
      <c r="D40" s="260"/>
      <c r="E40" s="260"/>
      <c r="F40" s="260"/>
      <c r="G40" s="261"/>
    </row>
    <row r="41" spans="1:12">
      <c r="A41" s="121"/>
      <c r="B41" s="61"/>
      <c r="C41" s="62"/>
      <c r="D41" s="63"/>
      <c r="E41" s="64"/>
      <c r="F41" s="65" t="s">
        <v>17</v>
      </c>
      <c r="G41" s="66">
        <v>0</v>
      </c>
      <c r="H41" s="47">
        <v>3</v>
      </c>
      <c r="I41" s="48">
        <f>VLOOKUP(F41,$J$219:$K$232,2,FALSE)</f>
        <v>0</v>
      </c>
      <c r="J41" s="48">
        <f t="shared" ref="J41:J48" si="1">+I41*G41</f>
        <v>0</v>
      </c>
    </row>
    <row r="42" spans="1:12">
      <c r="A42" s="121"/>
      <c r="B42" s="61"/>
      <c r="C42" s="62"/>
      <c r="D42" s="63"/>
      <c r="E42" s="64"/>
      <c r="F42" s="65" t="s">
        <v>17</v>
      </c>
      <c r="G42" s="66">
        <v>0</v>
      </c>
      <c r="H42" s="67">
        <v>3</v>
      </c>
      <c r="I42" s="48">
        <f>VLOOKUP(F42,$J$219:$K$232,2,FALSE)</f>
        <v>0</v>
      </c>
      <c r="J42" s="48">
        <f t="shared" si="1"/>
        <v>0</v>
      </c>
    </row>
    <row r="43" spans="1:12">
      <c r="A43" s="121"/>
      <c r="B43" s="61"/>
      <c r="C43" s="62"/>
      <c r="D43" s="63"/>
      <c r="E43" s="64"/>
      <c r="F43" s="65" t="s">
        <v>17</v>
      </c>
      <c r="G43" s="66">
        <v>0</v>
      </c>
      <c r="H43" s="67">
        <v>3</v>
      </c>
      <c r="I43" s="48">
        <f>VLOOKUP(F43,$J$219:$K$232,2,FALSE)</f>
        <v>0</v>
      </c>
      <c r="J43" s="48">
        <f t="shared" si="1"/>
        <v>0</v>
      </c>
    </row>
    <row r="44" spans="1:12">
      <c r="A44" s="121"/>
      <c r="B44" s="61"/>
      <c r="C44" s="62"/>
      <c r="D44" s="63"/>
      <c r="E44" s="64"/>
      <c r="F44" s="65" t="s">
        <v>17</v>
      </c>
      <c r="G44" s="66">
        <v>0</v>
      </c>
      <c r="H44" s="67">
        <v>3</v>
      </c>
      <c r="I44" s="48">
        <f>VLOOKUP(F44,$J$219:$K$232,2,FALSE)</f>
        <v>0</v>
      </c>
      <c r="J44" s="48">
        <f t="shared" si="1"/>
        <v>0</v>
      </c>
    </row>
    <row r="45" spans="1:12">
      <c r="A45" s="121"/>
      <c r="B45" s="61"/>
      <c r="C45" s="62"/>
      <c r="D45" s="63"/>
      <c r="E45" s="64"/>
      <c r="F45" s="65" t="s">
        <v>17</v>
      </c>
      <c r="G45" s="66">
        <v>0</v>
      </c>
      <c r="H45" s="67">
        <v>3</v>
      </c>
      <c r="I45" s="48">
        <f>VLOOKUP(F45,$J$219:$K$232,2,FALSE)</f>
        <v>0</v>
      </c>
      <c r="J45" s="48">
        <f t="shared" si="1"/>
        <v>0</v>
      </c>
    </row>
    <row r="46" spans="1:12" hidden="1">
      <c r="A46" s="121"/>
      <c r="B46" s="61"/>
      <c r="C46" s="62"/>
      <c r="D46" s="63"/>
      <c r="E46" s="64"/>
      <c r="F46" s="65" t="s">
        <v>17</v>
      </c>
      <c r="G46" s="66">
        <v>0</v>
      </c>
      <c r="H46" s="67">
        <v>3</v>
      </c>
      <c r="I46" s="48">
        <f>VLOOKUP(F46,$J$219:$K$232,2,FALSE)</f>
        <v>0</v>
      </c>
      <c r="J46" s="48">
        <f t="shared" si="1"/>
        <v>0</v>
      </c>
    </row>
    <row r="47" spans="1:12" hidden="1">
      <c r="A47" s="121"/>
      <c r="B47" s="61"/>
      <c r="C47" s="62"/>
      <c r="D47" s="63"/>
      <c r="E47" s="64"/>
      <c r="F47" s="65" t="s">
        <v>17</v>
      </c>
      <c r="G47" s="66">
        <v>0</v>
      </c>
      <c r="H47" s="67">
        <v>3</v>
      </c>
      <c r="I47" s="48">
        <f>VLOOKUP(F47,$J$219:$K$232,2,FALSE)</f>
        <v>0</v>
      </c>
      <c r="J47" s="48">
        <f t="shared" si="1"/>
        <v>0</v>
      </c>
    </row>
    <row r="48" spans="1:12" hidden="1">
      <c r="A48" s="121"/>
      <c r="B48" s="61"/>
      <c r="C48" s="62"/>
      <c r="D48" s="63"/>
      <c r="E48" s="64"/>
      <c r="F48" s="65" t="s">
        <v>17</v>
      </c>
      <c r="G48" s="66">
        <v>0</v>
      </c>
      <c r="H48" s="67">
        <v>3</v>
      </c>
      <c r="I48" s="48">
        <f>VLOOKUP(F48,$J$219:$K$232,2,FALSE)</f>
        <v>0</v>
      </c>
      <c r="J48" s="48">
        <f t="shared" si="1"/>
        <v>0</v>
      </c>
    </row>
    <row r="49" spans="1:12" ht="13" thickBot="1">
      <c r="A49" s="186" t="s">
        <v>22</v>
      </c>
      <c r="B49" s="187"/>
      <c r="C49" s="187"/>
      <c r="D49" s="187"/>
      <c r="E49" s="187"/>
      <c r="F49" s="70">
        <f>+SUM(G41:G48)</f>
        <v>0</v>
      </c>
      <c r="G49" s="71"/>
      <c r="I49" s="1">
        <f>+SUM(G41:G48)</f>
        <v>0</v>
      </c>
      <c r="J49" s="1"/>
      <c r="K49" s="1">
        <f>+SUM(J41:J48)</f>
        <v>0</v>
      </c>
      <c r="L49" s="24" t="s">
        <v>71</v>
      </c>
    </row>
    <row r="50" spans="1:12" ht="13.5" thickTop="1" thickBot="1">
      <c r="A50" s="72"/>
      <c r="B50" s="73"/>
      <c r="C50" s="73"/>
      <c r="D50" s="73"/>
      <c r="E50" s="73" t="s">
        <v>37</v>
      </c>
      <c r="F50" s="73">
        <f>SUM(G17:G48)</f>
        <v>0</v>
      </c>
      <c r="G50" s="74"/>
      <c r="I50" s="1"/>
      <c r="J50" s="1"/>
    </row>
    <row r="51" spans="1:12" ht="17.25" customHeight="1" thickTop="1" thickBot="1">
      <c r="A51" s="310" t="s">
        <v>75</v>
      </c>
      <c r="B51" s="311"/>
      <c r="C51" s="311"/>
      <c r="D51" s="311"/>
      <c r="E51" s="311"/>
      <c r="F51" s="311"/>
      <c r="G51" s="312"/>
      <c r="H51" s="14"/>
      <c r="I51" s="1"/>
      <c r="J51" s="1"/>
    </row>
    <row r="52" spans="1:12" ht="14.25" customHeight="1" thickTop="1">
      <c r="A52" s="315" t="s">
        <v>42</v>
      </c>
      <c r="B52" s="316"/>
      <c r="C52" s="316"/>
      <c r="D52" s="316"/>
      <c r="E52" s="316"/>
      <c r="F52" s="316"/>
      <c r="G52" s="317"/>
      <c r="H52" s="14"/>
      <c r="I52" s="1"/>
      <c r="J52" s="1"/>
    </row>
    <row r="53" spans="1:12" ht="14.25" customHeight="1">
      <c r="A53" s="330" t="s">
        <v>109</v>
      </c>
      <c r="B53" s="331"/>
      <c r="C53" s="331"/>
      <c r="D53" s="331"/>
      <c r="E53" s="331"/>
      <c r="F53" s="331"/>
      <c r="G53" s="332"/>
      <c r="H53" s="14"/>
      <c r="I53" s="1"/>
      <c r="J53" s="1"/>
    </row>
    <row r="54" spans="1:12" ht="14.25" customHeight="1">
      <c r="A54" s="75"/>
      <c r="B54" s="55"/>
      <c r="C54" s="55"/>
      <c r="D54" s="56"/>
      <c r="E54" s="55"/>
      <c r="F54" s="170" t="s">
        <v>17</v>
      </c>
      <c r="G54" s="171">
        <v>0</v>
      </c>
      <c r="H54" s="160">
        <v>3</v>
      </c>
      <c r="I54" s="1">
        <f>VLOOKUP(F54,$J$219:$K$232,2,FALSE)</f>
        <v>0</v>
      </c>
      <c r="J54" s="1">
        <f>+I54*G54</f>
        <v>0</v>
      </c>
    </row>
    <row r="55" spans="1:12" ht="14.25" customHeight="1">
      <c r="A55" s="168"/>
      <c r="B55" s="169"/>
      <c r="C55" s="169"/>
      <c r="D55" s="169"/>
      <c r="E55" s="169"/>
      <c r="F55" s="170" t="s">
        <v>17</v>
      </c>
      <c r="G55" s="171">
        <v>0</v>
      </c>
      <c r="H55" s="160">
        <v>3</v>
      </c>
      <c r="I55" s="1">
        <f>VLOOKUP(F55,$J$219:$K$232,2,FALSE)</f>
        <v>0</v>
      </c>
      <c r="J55" s="1">
        <f>+I55*G55</f>
        <v>0</v>
      </c>
    </row>
    <row r="56" spans="1:12" ht="14.25" customHeight="1">
      <c r="A56" s="321" t="s">
        <v>110</v>
      </c>
      <c r="B56" s="333"/>
      <c r="C56" s="333"/>
      <c r="D56" s="322"/>
      <c r="E56" s="322"/>
      <c r="F56" s="322"/>
      <c r="G56" s="323"/>
      <c r="I56" s="1"/>
      <c r="J56" s="1"/>
    </row>
    <row r="57" spans="1:12">
      <c r="A57" s="75"/>
      <c r="B57" s="55"/>
      <c r="C57" s="55"/>
      <c r="D57" s="56"/>
      <c r="E57" s="55"/>
      <c r="F57" s="56"/>
      <c r="G57" s="76"/>
      <c r="H57" s="47"/>
      <c r="I57" s="48"/>
      <c r="J57" s="48"/>
    </row>
    <row r="58" spans="1:12" ht="41.25" customHeight="1">
      <c r="A58" s="321" t="s">
        <v>111</v>
      </c>
      <c r="B58" s="333"/>
      <c r="C58" s="333"/>
      <c r="D58" s="322"/>
      <c r="E58" s="322"/>
      <c r="F58" s="322"/>
      <c r="G58" s="323"/>
      <c r="I58" s="1"/>
      <c r="J58" s="1"/>
    </row>
    <row r="59" spans="1:12">
      <c r="A59" s="75"/>
      <c r="B59" s="55"/>
      <c r="C59" s="55"/>
      <c r="D59" s="56"/>
      <c r="E59" s="55"/>
      <c r="F59" s="56" t="s">
        <v>17</v>
      </c>
      <c r="G59" s="76">
        <v>0</v>
      </c>
      <c r="H59" s="47">
        <v>3</v>
      </c>
      <c r="I59" s="48">
        <f>VLOOKUP(F59,$J$219:$K$232,2,FALSE)</f>
        <v>0</v>
      </c>
      <c r="J59" s="48">
        <f>+I59*G59</f>
        <v>0</v>
      </c>
    </row>
    <row r="60" spans="1:12">
      <c r="A60" s="75"/>
      <c r="B60" s="55"/>
      <c r="C60" s="55"/>
      <c r="D60" s="56"/>
      <c r="E60" s="55"/>
      <c r="F60" s="56" t="s">
        <v>17</v>
      </c>
      <c r="G60" s="76">
        <v>0</v>
      </c>
      <c r="H60" s="47">
        <v>3</v>
      </c>
      <c r="I60" s="48">
        <f>VLOOKUP(F60,$J$219:$K$232,2,FALSE)</f>
        <v>0</v>
      </c>
      <c r="J60" s="48">
        <f>+I60*G60</f>
        <v>0</v>
      </c>
    </row>
    <row r="61" spans="1:12">
      <c r="A61" s="104"/>
      <c r="B61" s="55"/>
      <c r="C61" s="55"/>
      <c r="D61" s="56"/>
      <c r="E61" s="55"/>
      <c r="F61" s="56" t="s">
        <v>17</v>
      </c>
      <c r="G61" s="76">
        <v>0</v>
      </c>
      <c r="H61" s="67">
        <v>3</v>
      </c>
      <c r="I61" s="48">
        <f>VLOOKUP(F61,$J$219:$K$232,2,FALSE)</f>
        <v>0</v>
      </c>
      <c r="J61" s="48">
        <f>+I61*G61</f>
        <v>0</v>
      </c>
    </row>
    <row r="62" spans="1:12">
      <c r="A62" s="77"/>
      <c r="B62" s="78"/>
      <c r="C62" s="78"/>
      <c r="D62" s="79"/>
      <c r="E62" s="78"/>
      <c r="F62" s="79" t="s">
        <v>17</v>
      </c>
      <c r="G62" s="66">
        <v>0</v>
      </c>
      <c r="H62" s="47">
        <v>3</v>
      </c>
      <c r="I62" s="48">
        <f>VLOOKUP(F62,$J$219:$K$232,2,FALSE)</f>
        <v>0</v>
      </c>
      <c r="J62" s="48">
        <f t="shared" ref="J62" si="2">+I62*G62</f>
        <v>0</v>
      </c>
    </row>
    <row r="63" spans="1:12" ht="13" thickBot="1">
      <c r="A63" s="334" t="s">
        <v>22</v>
      </c>
      <c r="B63" s="335"/>
      <c r="C63" s="335"/>
      <c r="D63" s="335"/>
      <c r="E63" s="335"/>
      <c r="F63" s="80">
        <f>+SUM(G61:G65)</f>
        <v>0</v>
      </c>
      <c r="G63" s="81"/>
      <c r="H63" s="82"/>
      <c r="I63" s="48"/>
      <c r="J63" s="48"/>
    </row>
    <row r="64" spans="1:12" ht="13.5" thickTop="1">
      <c r="A64" s="318" t="s">
        <v>35</v>
      </c>
      <c r="B64" s="319"/>
      <c r="C64" s="319"/>
      <c r="D64" s="319"/>
      <c r="E64" s="319"/>
      <c r="F64" s="319"/>
      <c r="G64" s="320"/>
      <c r="I64" s="1"/>
      <c r="J64" s="1"/>
    </row>
    <row r="65" spans="1:12" ht="14.25" customHeight="1">
      <c r="A65" s="321" t="s">
        <v>28</v>
      </c>
      <c r="B65" s="322"/>
      <c r="C65" s="322"/>
      <c r="D65" s="322"/>
      <c r="E65" s="322"/>
      <c r="F65" s="322"/>
      <c r="G65" s="323"/>
      <c r="I65" s="1"/>
      <c r="J65" s="1"/>
    </row>
    <row r="66" spans="1:12">
      <c r="A66" s="60"/>
      <c r="B66" s="61"/>
      <c r="C66" s="62"/>
      <c r="D66" s="63"/>
      <c r="E66" s="64"/>
      <c r="F66" s="65" t="s">
        <v>17</v>
      </c>
      <c r="G66" s="66">
        <v>0</v>
      </c>
      <c r="H66" s="47">
        <v>4</v>
      </c>
      <c r="I66" s="48">
        <f>VLOOKUP(F66,$J$219:$K$232,2,FALSE)</f>
        <v>0</v>
      </c>
      <c r="J66" s="48">
        <f>+I66*G66</f>
        <v>0</v>
      </c>
    </row>
    <row r="67" spans="1:12">
      <c r="A67" s="83"/>
      <c r="B67" s="38"/>
      <c r="C67" s="84"/>
      <c r="D67" s="85"/>
      <c r="E67" s="86"/>
      <c r="F67" s="87" t="s">
        <v>17</v>
      </c>
      <c r="G67" s="76">
        <v>0</v>
      </c>
      <c r="H67" s="47">
        <v>4</v>
      </c>
      <c r="I67" s="48">
        <f>VLOOKUP(F67,$J$219:$K$232,2,FALSE)</f>
        <v>0</v>
      </c>
      <c r="J67" s="48">
        <f>+I67*G67</f>
        <v>0</v>
      </c>
    </row>
    <row r="68" spans="1:12">
      <c r="A68" s="83"/>
      <c r="B68" s="38"/>
      <c r="C68" s="84"/>
      <c r="D68" s="85"/>
      <c r="E68" s="88"/>
      <c r="F68" s="87" t="s">
        <v>17</v>
      </c>
      <c r="G68" s="76">
        <v>0</v>
      </c>
      <c r="H68" s="47">
        <v>4</v>
      </c>
      <c r="I68" s="48">
        <f>VLOOKUP(F68,$J$219:$K$232,2,FALSE)</f>
        <v>0</v>
      </c>
      <c r="J68" s="48">
        <f>+I68*G68</f>
        <v>0</v>
      </c>
    </row>
    <row r="69" spans="1:12">
      <c r="A69" s="83"/>
      <c r="B69" s="38"/>
      <c r="C69" s="84"/>
      <c r="D69" s="85"/>
      <c r="E69" s="88"/>
      <c r="F69" s="87" t="s">
        <v>17</v>
      </c>
      <c r="G69" s="76">
        <v>0</v>
      </c>
      <c r="H69" s="47">
        <v>4</v>
      </c>
      <c r="I69" s="48">
        <f>VLOOKUP(F69,$J$219:$K$232,2,FALSE)</f>
        <v>0</v>
      </c>
      <c r="J69" s="48">
        <f>+I69*G69</f>
        <v>0</v>
      </c>
    </row>
    <row r="70" spans="1:12">
      <c r="A70" s="361" t="s">
        <v>112</v>
      </c>
      <c r="B70" s="359"/>
      <c r="C70" s="359"/>
      <c r="D70" s="359"/>
      <c r="E70" s="359"/>
      <c r="F70" s="359"/>
      <c r="G70" s="360"/>
      <c r="H70" s="358"/>
      <c r="I70" s="48"/>
      <c r="J70" s="48"/>
    </row>
    <row r="71" spans="1:12" ht="13" thickBot="1">
      <c r="A71" s="186" t="s">
        <v>22</v>
      </c>
      <c r="B71" s="187"/>
      <c r="C71" s="187"/>
      <c r="D71" s="187"/>
      <c r="E71" s="187"/>
      <c r="F71" s="70">
        <f>+SUM(G66:G69)</f>
        <v>0</v>
      </c>
      <c r="G71" s="71"/>
      <c r="H71" s="82"/>
      <c r="I71" s="48">
        <f>+SUM(G66:G69)</f>
        <v>0</v>
      </c>
      <c r="J71" s="48"/>
      <c r="K71" s="1">
        <f>+SUM(J66:J69)</f>
        <v>0</v>
      </c>
      <c r="L71" s="24" t="s">
        <v>48</v>
      </c>
    </row>
    <row r="72" spans="1:12" ht="12.75" customHeight="1" thickTop="1" thickBot="1">
      <c r="A72" s="116"/>
      <c r="B72" s="145" t="s">
        <v>66</v>
      </c>
      <c r="C72" s="146"/>
      <c r="D72" s="146"/>
      <c r="E72" s="146"/>
      <c r="F72" s="147">
        <f>SUM(G59:G69)</f>
        <v>0</v>
      </c>
      <c r="G72" s="148"/>
      <c r="H72" s="82"/>
      <c r="I72" s="48"/>
      <c r="J72" s="48"/>
      <c r="K72" s="1">
        <f>+SUM(J59:J69)</f>
        <v>0</v>
      </c>
      <c r="L72" s="24" t="s">
        <v>65</v>
      </c>
    </row>
    <row r="73" spans="1:12" ht="12.75" customHeight="1" thickTop="1" thickBot="1">
      <c r="A73" s="116"/>
      <c r="B73" s="145" t="s">
        <v>27</v>
      </c>
      <c r="C73" s="146" t="e">
        <f>K72/F72</f>
        <v>#DIV/0!</v>
      </c>
      <c r="D73" s="146"/>
      <c r="E73" s="146"/>
      <c r="F73" s="149"/>
      <c r="G73" s="150"/>
      <c r="H73" s="82"/>
      <c r="I73" s="48"/>
      <c r="J73" s="48"/>
    </row>
    <row r="74" spans="1:12" ht="17.25" customHeight="1" thickTop="1" thickBot="1">
      <c r="A74" s="324" t="s">
        <v>36</v>
      </c>
      <c r="B74" s="325"/>
      <c r="C74" s="325"/>
      <c r="D74" s="325"/>
      <c r="E74" s="325"/>
      <c r="F74" s="325"/>
      <c r="G74" s="326"/>
      <c r="H74" s="14"/>
      <c r="I74" s="1"/>
      <c r="J74" s="1"/>
    </row>
    <row r="75" spans="1:12" ht="12.75" customHeight="1" thickTop="1">
      <c r="A75" s="314" t="s">
        <v>34</v>
      </c>
      <c r="B75" s="198"/>
      <c r="C75" s="198"/>
      <c r="D75" s="198"/>
      <c r="E75" s="198"/>
      <c r="F75" s="198"/>
      <c r="G75" s="199"/>
      <c r="H75" s="14"/>
      <c r="I75" s="1"/>
      <c r="J75" s="1"/>
    </row>
    <row r="76" spans="1:12" ht="12.75" customHeight="1">
      <c r="A76" s="183" t="s">
        <v>32</v>
      </c>
      <c r="B76" s="313"/>
      <c r="C76" s="313"/>
      <c r="D76" s="184"/>
      <c r="E76" s="184"/>
      <c r="F76" s="184"/>
      <c r="G76" s="185"/>
      <c r="I76" s="1"/>
      <c r="J76" s="1"/>
    </row>
    <row r="77" spans="1:12">
      <c r="A77" s="43"/>
      <c r="B77" s="44"/>
      <c r="C77" s="44"/>
      <c r="D77" s="45"/>
      <c r="E77" s="44"/>
      <c r="F77" s="45" t="s">
        <v>17</v>
      </c>
      <c r="G77" s="46">
        <v>0</v>
      </c>
      <c r="H77" s="89">
        <v>3</v>
      </c>
      <c r="I77" s="48">
        <f>VLOOKUP(F77,$J$219:$K$232,2,FALSE)</f>
        <v>0</v>
      </c>
      <c r="J77" s="48">
        <f>+I77*G77</f>
        <v>0</v>
      </c>
    </row>
    <row r="78" spans="1:12">
      <c r="A78" s="75"/>
      <c r="B78" s="55"/>
      <c r="C78" s="55"/>
      <c r="D78" s="56"/>
      <c r="E78" s="55"/>
      <c r="F78" s="56" t="s">
        <v>17</v>
      </c>
      <c r="G78" s="76">
        <f t="shared" ref="G78" si="3">IF(F78&lt;&gt;":",H78,0)</f>
        <v>0</v>
      </c>
      <c r="H78" s="67">
        <v>3</v>
      </c>
      <c r="I78" s="48">
        <f>VLOOKUP(F78,$J$219:$K$232,2,FALSE)</f>
        <v>0</v>
      </c>
      <c r="J78" s="48">
        <f>+I78*G78</f>
        <v>0</v>
      </c>
    </row>
    <row r="79" spans="1:12" ht="27.75" customHeight="1">
      <c r="A79" s="183" t="s">
        <v>113</v>
      </c>
      <c r="B79" s="313"/>
      <c r="C79" s="313"/>
      <c r="D79" s="184"/>
      <c r="E79" s="184"/>
      <c r="F79" s="184"/>
      <c r="G79" s="185"/>
      <c r="I79" s="1"/>
      <c r="J79" s="1"/>
    </row>
    <row r="80" spans="1:12">
      <c r="A80" s="43"/>
      <c r="B80" s="44"/>
      <c r="C80" s="44"/>
      <c r="D80" s="45"/>
      <c r="E80" s="44"/>
      <c r="F80" s="45" t="s">
        <v>17</v>
      </c>
      <c r="G80" s="46">
        <v>0</v>
      </c>
      <c r="H80" s="89">
        <v>3</v>
      </c>
      <c r="I80" s="48">
        <f>VLOOKUP(F80,$J$219:$K$232,2,FALSE)</f>
        <v>0</v>
      </c>
      <c r="J80" s="48">
        <f>+I80*G80</f>
        <v>0</v>
      </c>
    </row>
    <row r="81" spans="1:12" ht="11.25" customHeight="1">
      <c r="A81" s="77"/>
      <c r="B81" s="78"/>
      <c r="C81" s="78"/>
      <c r="D81" s="79"/>
      <c r="E81" s="78"/>
      <c r="F81" s="79" t="s">
        <v>17</v>
      </c>
      <c r="G81" s="66">
        <v>0</v>
      </c>
      <c r="H81" s="67">
        <v>3</v>
      </c>
      <c r="I81" s="48">
        <f>VLOOKUP(F81,$J$219:$K$232,2,FALSE)</f>
        <v>0</v>
      </c>
      <c r="J81" s="48">
        <f>+I81*G81</f>
        <v>0</v>
      </c>
    </row>
    <row r="82" spans="1:12">
      <c r="A82" s="75"/>
      <c r="B82" s="55"/>
      <c r="C82" s="55"/>
      <c r="D82" s="56"/>
      <c r="E82" s="55"/>
      <c r="F82" s="56" t="s">
        <v>17</v>
      </c>
      <c r="G82" s="76">
        <v>0</v>
      </c>
      <c r="H82" s="67">
        <v>3</v>
      </c>
      <c r="I82" s="48">
        <f>VLOOKUP(F82,$J$219:$K$232,2,FALSE)</f>
        <v>0</v>
      </c>
      <c r="J82" s="48">
        <f t="shared" ref="J82:J83" si="4">+I82*G82</f>
        <v>0</v>
      </c>
    </row>
    <row r="83" spans="1:12">
      <c r="A83" s="77"/>
      <c r="B83" s="78"/>
      <c r="C83" s="78"/>
      <c r="D83" s="79"/>
      <c r="E83" s="78"/>
      <c r="F83" s="79" t="s">
        <v>17</v>
      </c>
      <c r="G83" s="66">
        <v>0</v>
      </c>
      <c r="H83" s="67">
        <v>3</v>
      </c>
      <c r="I83" s="48">
        <f>VLOOKUP(F83,$J$219:$K$232,2,FALSE)</f>
        <v>0</v>
      </c>
      <c r="J83" s="48">
        <f t="shared" si="4"/>
        <v>0</v>
      </c>
    </row>
    <row r="84" spans="1:12">
      <c r="A84" s="267" t="s">
        <v>114</v>
      </c>
      <c r="B84" s="268"/>
      <c r="C84" s="268"/>
      <c r="D84" s="268"/>
      <c r="E84" s="268"/>
      <c r="F84" s="268"/>
      <c r="G84" s="269"/>
      <c r="H84" s="117"/>
      <c r="I84" s="48"/>
      <c r="J84" s="48"/>
    </row>
    <row r="85" spans="1:12">
      <c r="A85" s="103"/>
      <c r="B85" s="78"/>
      <c r="C85" s="78"/>
      <c r="D85" s="79"/>
      <c r="E85" s="78"/>
      <c r="F85" s="79" t="s">
        <v>17</v>
      </c>
      <c r="G85" s="66">
        <v>0</v>
      </c>
      <c r="H85" s="67">
        <v>3</v>
      </c>
      <c r="I85" s="48">
        <f>VLOOKUP(F85,$J$219:$K$232,2,FALSE)</f>
        <v>0</v>
      </c>
      <c r="J85" s="48">
        <f>+I85*G85</f>
        <v>0</v>
      </c>
    </row>
    <row r="86" spans="1:12" ht="13" thickBot="1">
      <c r="A86" s="186" t="s">
        <v>22</v>
      </c>
      <c r="B86" s="187"/>
      <c r="C86" s="187"/>
      <c r="D86" s="187"/>
      <c r="E86" s="187"/>
      <c r="F86" s="70">
        <f>+SUM(G77:G85)</f>
        <v>0</v>
      </c>
      <c r="G86" s="71"/>
      <c r="I86" s="1"/>
      <c r="J86" s="1"/>
    </row>
    <row r="87" spans="1:12" ht="13.5" thickTop="1">
      <c r="A87" s="327" t="s">
        <v>35</v>
      </c>
      <c r="B87" s="328"/>
      <c r="C87" s="328"/>
      <c r="D87" s="328"/>
      <c r="E87" s="328"/>
      <c r="F87" s="328"/>
      <c r="G87" s="329"/>
      <c r="I87" s="1"/>
      <c r="J87" s="1"/>
    </row>
    <row r="88" spans="1:12" ht="13.5" customHeight="1">
      <c r="A88" s="183" t="s">
        <v>31</v>
      </c>
      <c r="B88" s="184"/>
      <c r="C88" s="184"/>
      <c r="D88" s="184"/>
      <c r="E88" s="184"/>
      <c r="F88" s="184"/>
      <c r="G88" s="185"/>
      <c r="I88" s="1"/>
      <c r="J88" s="1"/>
    </row>
    <row r="89" spans="1:12">
      <c r="A89" s="83"/>
      <c r="B89" s="38"/>
      <c r="C89" s="84"/>
      <c r="D89" s="85"/>
      <c r="E89" s="86"/>
      <c r="F89" s="87" t="s">
        <v>17</v>
      </c>
      <c r="G89" s="76">
        <v>0</v>
      </c>
      <c r="H89" s="47">
        <v>4</v>
      </c>
      <c r="I89" s="48">
        <f>VLOOKUP(F89,$J$219:$K$232,2,FALSE)</f>
        <v>0</v>
      </c>
      <c r="J89" s="48">
        <f>+I89*G89</f>
        <v>0</v>
      </c>
    </row>
    <row r="90" spans="1:12" ht="27" customHeight="1">
      <c r="A90" s="183" t="s">
        <v>95</v>
      </c>
      <c r="B90" s="184"/>
      <c r="C90" s="184"/>
      <c r="D90" s="184"/>
      <c r="E90" s="184"/>
      <c r="F90" s="184"/>
      <c r="G90" s="185"/>
      <c r="I90" s="1">
        <f>+SUM(G89)</f>
        <v>0</v>
      </c>
      <c r="J90" s="1"/>
    </row>
    <row r="91" spans="1:12">
      <c r="A91" s="83"/>
      <c r="B91" s="38"/>
      <c r="C91" s="84"/>
      <c r="D91" s="85"/>
      <c r="E91" s="86"/>
      <c r="F91" s="87" t="s">
        <v>17</v>
      </c>
      <c r="G91" s="76">
        <v>0</v>
      </c>
      <c r="H91" s="67">
        <v>3</v>
      </c>
      <c r="I91" s="48">
        <f>VLOOKUP(F91,$J$219:$K$232,2,FALSE)</f>
        <v>0</v>
      </c>
      <c r="J91" s="48">
        <f>+I91*G91</f>
        <v>0</v>
      </c>
    </row>
    <row r="92" spans="1:12">
      <c r="A92" s="83"/>
      <c r="B92" s="38"/>
      <c r="C92" s="84"/>
      <c r="D92" s="85"/>
      <c r="E92" s="88"/>
      <c r="F92" s="87" t="s">
        <v>17</v>
      </c>
      <c r="G92" s="76">
        <v>0</v>
      </c>
      <c r="H92" s="90">
        <v>3</v>
      </c>
      <c r="I92" s="48">
        <f>VLOOKUP(F92,$J$219:$K$232,2,FALSE)</f>
        <v>0</v>
      </c>
      <c r="J92" s="48">
        <f>+I92*G92</f>
        <v>0</v>
      </c>
    </row>
    <row r="93" spans="1:12" s="182" customFormat="1" ht="27" customHeight="1">
      <c r="A93" s="270" t="s">
        <v>96</v>
      </c>
      <c r="B93" s="271"/>
      <c r="C93" s="271"/>
      <c r="D93" s="271"/>
      <c r="E93" s="271"/>
      <c r="F93" s="271"/>
      <c r="G93" s="272"/>
      <c r="H93" s="180"/>
      <c r="I93" s="181">
        <f>+SUM(G91:G92)</f>
        <v>0</v>
      </c>
      <c r="J93" s="181"/>
    </row>
    <row r="94" spans="1:12">
      <c r="A94" s="83"/>
      <c r="B94" s="38"/>
      <c r="C94" s="84"/>
      <c r="D94" s="85"/>
      <c r="E94" s="88"/>
      <c r="F94" s="87" t="s">
        <v>17</v>
      </c>
      <c r="G94" s="76">
        <v>0</v>
      </c>
      <c r="H94" s="90">
        <v>3</v>
      </c>
      <c r="I94" s="48">
        <f>VLOOKUP(F94,$J$219:$K$232,2,FALSE)</f>
        <v>0</v>
      </c>
      <c r="J94" s="48">
        <f>+I94*G94</f>
        <v>0</v>
      </c>
    </row>
    <row r="95" spans="1:12">
      <c r="A95" s="83"/>
      <c r="B95" s="38"/>
      <c r="C95" s="84"/>
      <c r="D95" s="85"/>
      <c r="E95" s="88"/>
      <c r="F95" s="87" t="s">
        <v>17</v>
      </c>
      <c r="G95" s="76">
        <v>0</v>
      </c>
      <c r="H95" s="67">
        <v>3</v>
      </c>
      <c r="I95" s="48">
        <f>VLOOKUP(F95,$J$219:$K$232,2,FALSE)</f>
        <v>0</v>
      </c>
      <c r="J95" s="48">
        <f>+I95*G95</f>
        <v>0</v>
      </c>
    </row>
    <row r="96" spans="1:12" ht="13" thickBot="1">
      <c r="A96" s="186" t="s">
        <v>22</v>
      </c>
      <c r="B96" s="187"/>
      <c r="C96" s="187"/>
      <c r="D96" s="187"/>
      <c r="E96" s="187"/>
      <c r="F96" s="70">
        <f>+SUM(G89:G95)</f>
        <v>0</v>
      </c>
      <c r="G96" s="71"/>
      <c r="H96" s="82"/>
      <c r="I96" s="48">
        <f>+SUM(G94:G95)</f>
        <v>0</v>
      </c>
      <c r="J96" s="48"/>
      <c r="K96" s="1">
        <f>+SUM(J89:J95)</f>
        <v>0</v>
      </c>
      <c r="L96" t="s">
        <v>48</v>
      </c>
    </row>
    <row r="97" spans="1:12" ht="12.75" customHeight="1" thickTop="1" thickBot="1">
      <c r="A97" s="115"/>
      <c r="B97" s="141" t="s">
        <v>63</v>
      </c>
      <c r="C97" s="142"/>
      <c r="D97" s="142"/>
      <c r="E97" s="142"/>
      <c r="F97" s="143">
        <f>SUM(G77:G95)</f>
        <v>0</v>
      </c>
      <c r="G97" s="144"/>
      <c r="H97" s="82"/>
      <c r="I97" s="48"/>
      <c r="J97" s="48"/>
      <c r="K97" s="1">
        <f>+SUM(J77:J96)</f>
        <v>0</v>
      </c>
      <c r="L97" s="24" t="s">
        <v>62</v>
      </c>
    </row>
    <row r="98" spans="1:12" ht="12.75" customHeight="1" thickTop="1" thickBot="1">
      <c r="A98" s="115"/>
      <c r="B98" s="141" t="s">
        <v>64</v>
      </c>
      <c r="C98" s="142" t="e">
        <f>K97/F97</f>
        <v>#DIV/0!</v>
      </c>
      <c r="D98" s="142"/>
      <c r="E98" s="142"/>
      <c r="F98" s="143"/>
      <c r="G98" s="144"/>
      <c r="H98" s="82"/>
      <c r="I98" s="48"/>
      <c r="J98" s="48"/>
    </row>
    <row r="99" spans="1:12" ht="15.75" customHeight="1" thickTop="1" thickBot="1">
      <c r="A99" s="273" t="s">
        <v>38</v>
      </c>
      <c r="B99" s="274"/>
      <c r="C99" s="274"/>
      <c r="D99" s="274"/>
      <c r="E99" s="274"/>
      <c r="F99" s="274"/>
      <c r="G99" s="275"/>
    </row>
    <row r="100" spans="1:12" ht="12" customHeight="1" thickTop="1">
      <c r="A100" s="339" t="s">
        <v>42</v>
      </c>
      <c r="B100" s="238"/>
      <c r="C100" s="238"/>
      <c r="D100" s="238"/>
      <c r="E100" s="238"/>
      <c r="F100" s="238"/>
      <c r="G100" s="239"/>
    </row>
    <row r="101" spans="1:12" ht="26" customHeight="1">
      <c r="A101" s="336" t="s">
        <v>115</v>
      </c>
      <c r="B101" s="337"/>
      <c r="C101" s="337"/>
      <c r="D101" s="337"/>
      <c r="E101" s="337"/>
      <c r="F101" s="337"/>
      <c r="G101" s="338"/>
    </row>
    <row r="102" spans="1:12">
      <c r="A102" s="122"/>
      <c r="B102" s="38"/>
      <c r="C102" s="84"/>
      <c r="D102" s="85"/>
      <c r="E102" s="86"/>
      <c r="F102" s="87" t="s">
        <v>17</v>
      </c>
      <c r="G102" s="76">
        <v>0</v>
      </c>
      <c r="H102" s="67">
        <v>3</v>
      </c>
      <c r="I102" s="48">
        <f>VLOOKUP(F102,$J$219:$K$232,2,FALSE)</f>
        <v>0</v>
      </c>
      <c r="J102" s="48">
        <f t="shared" ref="J102" si="5">+I102*G102</f>
        <v>0</v>
      </c>
    </row>
    <row r="103" spans="1:12">
      <c r="A103" s="121"/>
      <c r="B103" s="61"/>
      <c r="C103" s="62"/>
      <c r="D103" s="63"/>
      <c r="E103" s="64"/>
      <c r="F103" s="65" t="s">
        <v>17</v>
      </c>
      <c r="G103" s="66">
        <v>0</v>
      </c>
      <c r="H103" s="47">
        <v>3</v>
      </c>
      <c r="I103" s="48">
        <f>VLOOKUP(F103,$J$219:$K$232,2,FALSE)</f>
        <v>0</v>
      </c>
      <c r="J103" s="48">
        <f t="shared" ref="J103" si="6">+I103*G103</f>
        <v>0</v>
      </c>
    </row>
    <row r="104" spans="1:12">
      <c r="A104" s="121"/>
      <c r="B104" s="61"/>
      <c r="C104" s="62"/>
      <c r="D104" s="63"/>
      <c r="E104" s="64"/>
      <c r="F104" s="65" t="s">
        <v>17</v>
      </c>
      <c r="G104" s="66">
        <v>0</v>
      </c>
      <c r="H104" s="67">
        <v>3</v>
      </c>
      <c r="I104" s="48">
        <f>VLOOKUP(F104,$J$219:$K$232,2,FALSE)</f>
        <v>0</v>
      </c>
      <c r="J104" s="48">
        <f t="shared" ref="J104" si="7">+I104*G104</f>
        <v>0</v>
      </c>
    </row>
    <row r="105" spans="1:12">
      <c r="A105" s="121"/>
      <c r="B105" s="61"/>
      <c r="C105" s="62"/>
      <c r="D105" s="63"/>
      <c r="E105" s="64"/>
      <c r="F105" s="65" t="s">
        <v>17</v>
      </c>
      <c r="G105" s="66">
        <v>0</v>
      </c>
      <c r="H105" s="67">
        <v>3</v>
      </c>
      <c r="I105" s="48">
        <f>VLOOKUP(F105,$J$219:$K$232,2,FALSE)</f>
        <v>0</v>
      </c>
      <c r="J105" s="48">
        <f t="shared" ref="J105" si="8">+I105*G105</f>
        <v>0</v>
      </c>
    </row>
    <row r="106" spans="1:12">
      <c r="A106" s="83"/>
      <c r="B106" s="38"/>
      <c r="C106" s="84"/>
      <c r="D106" s="85"/>
      <c r="E106" s="86"/>
      <c r="F106" s="87" t="s">
        <v>17</v>
      </c>
      <c r="G106" s="76">
        <v>0</v>
      </c>
      <c r="H106" s="67">
        <v>3</v>
      </c>
      <c r="I106" s="48">
        <f>VLOOKUP(F106,$J$219:$K$232,2,FALSE)</f>
        <v>0</v>
      </c>
      <c r="J106" s="48">
        <f t="shared" ref="J106" si="9">+I106*G106</f>
        <v>0</v>
      </c>
    </row>
    <row r="107" spans="1:12" ht="13">
      <c r="A107" s="346" t="s">
        <v>74</v>
      </c>
      <c r="B107" s="347"/>
      <c r="C107" s="347"/>
      <c r="D107" s="347"/>
      <c r="E107" s="347"/>
      <c r="F107" s="347"/>
      <c r="G107" s="348"/>
      <c r="H107" s="26"/>
      <c r="I107" s="1"/>
      <c r="J107" s="1"/>
    </row>
    <row r="108" spans="1:12">
      <c r="A108" s="83"/>
      <c r="B108" s="38"/>
      <c r="C108" s="84"/>
      <c r="D108" s="85"/>
      <c r="E108" s="86"/>
      <c r="F108" s="87" t="s">
        <v>17</v>
      </c>
      <c r="G108" s="76">
        <v>0</v>
      </c>
      <c r="H108" s="67">
        <v>3</v>
      </c>
      <c r="I108" s="48">
        <f>VLOOKUP(F108,$J$219:$K$232,2,FALSE)</f>
        <v>0</v>
      </c>
      <c r="J108" s="48">
        <f t="shared" ref="J108" si="10">+I108*G108</f>
        <v>0</v>
      </c>
    </row>
    <row r="109" spans="1:12" ht="13" thickBot="1">
      <c r="A109" s="186" t="s">
        <v>22</v>
      </c>
      <c r="B109" s="187"/>
      <c r="C109" s="187"/>
      <c r="D109" s="187"/>
      <c r="E109" s="187"/>
      <c r="F109" s="70">
        <f>+SUM(G102:G108)</f>
        <v>0</v>
      </c>
      <c r="G109" s="71"/>
      <c r="H109" s="82"/>
      <c r="I109" s="48"/>
      <c r="J109" s="48"/>
    </row>
    <row r="110" spans="1:12" ht="13.5" thickTop="1">
      <c r="A110" s="349" t="s">
        <v>80</v>
      </c>
      <c r="B110" s="350"/>
      <c r="C110" s="350"/>
      <c r="D110" s="350"/>
      <c r="E110" s="350"/>
      <c r="F110" s="350"/>
      <c r="G110" s="351"/>
      <c r="H110" s="82"/>
      <c r="I110" s="48"/>
      <c r="J110" s="48"/>
    </row>
    <row r="111" spans="1:12" ht="27" customHeight="1">
      <c r="A111" s="336" t="s">
        <v>102</v>
      </c>
      <c r="B111" s="343"/>
      <c r="C111" s="344"/>
      <c r="D111" s="344"/>
      <c r="E111" s="344"/>
      <c r="F111" s="344"/>
      <c r="G111" s="345"/>
      <c r="H111" s="14"/>
      <c r="I111" s="1"/>
      <c r="J111" s="1"/>
    </row>
    <row r="112" spans="1:12">
      <c r="A112" s="123"/>
      <c r="B112" s="92"/>
      <c r="C112" s="92"/>
      <c r="D112" s="93"/>
      <c r="E112" s="92"/>
      <c r="F112" s="93" t="s">
        <v>17</v>
      </c>
      <c r="G112" s="94">
        <v>0</v>
      </c>
      <c r="H112" s="59">
        <v>4</v>
      </c>
      <c r="I112" s="48">
        <f>VLOOKUP(F112,$J$219:$K$232,2,FALSE)</f>
        <v>0</v>
      </c>
      <c r="J112" s="48">
        <f t="shared" ref="J112:J118" si="11">+I112*G112</f>
        <v>0</v>
      </c>
    </row>
    <row r="113" spans="1:12" ht="25.5" customHeight="1">
      <c r="A113" s="336" t="s">
        <v>103</v>
      </c>
      <c r="B113" s="343"/>
      <c r="C113" s="344"/>
      <c r="D113" s="344"/>
      <c r="E113" s="344"/>
      <c r="F113" s="344"/>
      <c r="G113" s="345"/>
      <c r="H113" s="172"/>
      <c r="I113" s="48"/>
      <c r="J113" s="48"/>
    </row>
    <row r="114" spans="1:12">
      <c r="A114" s="120"/>
      <c r="B114" s="44"/>
      <c r="C114" s="44"/>
      <c r="D114" s="45"/>
      <c r="E114" s="44"/>
      <c r="F114" s="45" t="s">
        <v>17</v>
      </c>
      <c r="G114" s="46">
        <v>0</v>
      </c>
      <c r="H114" s="89">
        <v>4</v>
      </c>
      <c r="I114" s="48">
        <f>VLOOKUP(F114,$J$219:$K$232,2,FALSE)</f>
        <v>0</v>
      </c>
      <c r="J114" s="48">
        <f t="shared" si="11"/>
        <v>0</v>
      </c>
    </row>
    <row r="115" spans="1:12" ht="26.25" customHeight="1">
      <c r="A115" s="355" t="s">
        <v>97</v>
      </c>
      <c r="B115" s="356"/>
      <c r="C115" s="356"/>
      <c r="D115" s="356"/>
      <c r="E115" s="356"/>
      <c r="F115" s="356"/>
      <c r="G115" s="357"/>
      <c r="H115" s="172"/>
      <c r="I115" s="48"/>
      <c r="J115" s="48"/>
    </row>
    <row r="116" spans="1:12">
      <c r="A116" s="120"/>
      <c r="B116" s="44"/>
      <c r="C116" s="44"/>
      <c r="D116" s="45"/>
      <c r="E116" s="44"/>
      <c r="F116" s="45" t="s">
        <v>17</v>
      </c>
      <c r="G116" s="46">
        <v>0</v>
      </c>
      <c r="H116" s="89">
        <v>4</v>
      </c>
      <c r="I116" s="48">
        <f>VLOOKUP(F116,$J$219:$K$232,2,FALSE)</f>
        <v>0</v>
      </c>
      <c r="J116" s="48">
        <f t="shared" ref="J116:J117" si="12">+I116*G116</f>
        <v>0</v>
      </c>
    </row>
    <row r="117" spans="1:12">
      <c r="A117" s="120"/>
      <c r="B117" s="44"/>
      <c r="C117" s="44"/>
      <c r="D117" s="45"/>
      <c r="E117" s="44"/>
      <c r="F117" s="45" t="s">
        <v>17</v>
      </c>
      <c r="G117" s="46">
        <v>0</v>
      </c>
      <c r="H117" s="89">
        <v>4</v>
      </c>
      <c r="I117" s="48">
        <f>VLOOKUP(F117,$J$219:$K$232,2,FALSE)</f>
        <v>0</v>
      </c>
      <c r="J117" s="48">
        <f t="shared" si="12"/>
        <v>0</v>
      </c>
    </row>
    <row r="118" spans="1:12">
      <c r="A118" s="120"/>
      <c r="B118" s="44"/>
      <c r="C118" s="44"/>
      <c r="D118" s="45"/>
      <c r="E118" s="44"/>
      <c r="F118" s="45" t="s">
        <v>17</v>
      </c>
      <c r="G118" s="46">
        <v>0</v>
      </c>
      <c r="H118" s="89">
        <v>4</v>
      </c>
      <c r="I118" s="48">
        <f>VLOOKUP(F118,$J$219:$K$232,2,FALSE)</f>
        <v>0</v>
      </c>
      <c r="J118" s="48">
        <f t="shared" si="11"/>
        <v>0</v>
      </c>
    </row>
    <row r="119" spans="1:12" ht="13" thickBot="1">
      <c r="A119" s="186" t="s">
        <v>22</v>
      </c>
      <c r="B119" s="187"/>
      <c r="C119" s="187"/>
      <c r="D119" s="187"/>
      <c r="E119" s="187"/>
      <c r="F119" s="70">
        <f>+SUM(G112:G118)</f>
        <v>0</v>
      </c>
      <c r="G119" s="71"/>
      <c r="H119" s="82"/>
      <c r="I119" s="48">
        <f>+SUM(G112:G118)</f>
        <v>0</v>
      </c>
      <c r="J119" s="48"/>
      <c r="K119" s="1">
        <f>+SUM(J112:J118)</f>
        <v>0</v>
      </c>
      <c r="L119" t="s">
        <v>48</v>
      </c>
    </row>
    <row r="120" spans="1:12" ht="12.75" customHeight="1" thickTop="1" thickBot="1">
      <c r="A120" s="139"/>
      <c r="B120" s="138" t="s">
        <v>59</v>
      </c>
      <c r="C120" s="140"/>
      <c r="D120" s="140"/>
      <c r="E120" s="39" t="s">
        <v>39</v>
      </c>
      <c r="F120" s="39">
        <f>SUM(G102:G118)</f>
        <v>0</v>
      </c>
      <c r="G120" s="40"/>
      <c r="H120" s="82"/>
      <c r="I120" s="48"/>
      <c r="J120" s="48"/>
      <c r="K120" s="1">
        <f>+SUM(J102:J118)</f>
        <v>0</v>
      </c>
      <c r="L120" s="24" t="s">
        <v>61</v>
      </c>
    </row>
    <row r="121" spans="1:12" ht="12.75" customHeight="1" thickTop="1" thickBot="1">
      <c r="A121" s="139"/>
      <c r="B121" s="138" t="s">
        <v>60</v>
      </c>
      <c r="C121" s="140" t="e">
        <f>K120/F120</f>
        <v>#DIV/0!</v>
      </c>
      <c r="D121" s="140"/>
      <c r="E121" s="39"/>
      <c r="F121" s="39"/>
      <c r="G121" s="40"/>
      <c r="H121" s="82"/>
      <c r="I121" s="48"/>
      <c r="J121" s="48"/>
    </row>
    <row r="122" spans="1:12" ht="16.5" hidden="1" customHeight="1" thickTop="1" thickBot="1">
      <c r="A122" s="352" t="s">
        <v>40</v>
      </c>
      <c r="B122" s="353"/>
      <c r="C122" s="353"/>
      <c r="D122" s="353"/>
      <c r="E122" s="353"/>
      <c r="F122" s="353"/>
      <c r="G122" s="354"/>
      <c r="H122" s="14"/>
      <c r="I122" s="1"/>
      <c r="J122" s="1"/>
    </row>
    <row r="123" spans="1:12" ht="12.75" hidden="1" customHeight="1" thickTop="1">
      <c r="A123" s="204" t="s">
        <v>34</v>
      </c>
      <c r="B123" s="198"/>
      <c r="C123" s="198"/>
      <c r="D123" s="198"/>
      <c r="E123" s="198"/>
      <c r="F123" s="198"/>
      <c r="G123" s="199"/>
      <c r="H123" s="14"/>
      <c r="I123" s="1"/>
      <c r="J123" s="1"/>
    </row>
    <row r="124" spans="1:12" ht="13.5" hidden="1" customHeight="1">
      <c r="A124" s="205" t="s">
        <v>29</v>
      </c>
      <c r="B124" s="206"/>
      <c r="C124" s="206"/>
      <c r="D124" s="207"/>
      <c r="E124" s="207"/>
      <c r="F124" s="207"/>
      <c r="G124" s="208"/>
      <c r="I124" s="1"/>
      <c r="J124" s="1"/>
    </row>
    <row r="125" spans="1:12" hidden="1">
      <c r="A125" s="75"/>
      <c r="B125" s="55"/>
      <c r="C125" s="55"/>
      <c r="D125" s="56"/>
      <c r="E125" s="55"/>
      <c r="F125" s="56" t="s">
        <v>17</v>
      </c>
      <c r="G125" s="76">
        <v>0</v>
      </c>
      <c r="H125" s="67">
        <v>3</v>
      </c>
      <c r="I125" s="48">
        <f t="shared" ref="I125:I131" si="13">VLOOKUP(F125,$J$219:$K$232,2,FALSE)</f>
        <v>0</v>
      </c>
      <c r="J125" s="48">
        <f>+I125*G125</f>
        <v>0</v>
      </c>
    </row>
    <row r="126" spans="1:12" hidden="1">
      <c r="A126" s="77"/>
      <c r="B126" s="78"/>
      <c r="C126" s="78"/>
      <c r="D126" s="79"/>
      <c r="E126" s="78"/>
      <c r="F126" s="79" t="s">
        <v>17</v>
      </c>
      <c r="G126" s="66">
        <v>0</v>
      </c>
      <c r="H126" s="67">
        <v>3</v>
      </c>
      <c r="I126" s="48">
        <f t="shared" si="13"/>
        <v>0</v>
      </c>
      <c r="J126" s="48">
        <f>+I126*G126</f>
        <v>0</v>
      </c>
    </row>
    <row r="127" spans="1:12" hidden="1">
      <c r="A127" s="77"/>
      <c r="B127" s="78"/>
      <c r="C127" s="78"/>
      <c r="D127" s="79"/>
      <c r="E127" s="78"/>
      <c r="F127" s="79" t="s">
        <v>17</v>
      </c>
      <c r="G127" s="66">
        <v>0</v>
      </c>
      <c r="H127" s="67">
        <v>3</v>
      </c>
      <c r="I127" s="48">
        <f t="shared" si="13"/>
        <v>0</v>
      </c>
      <c r="J127" s="48">
        <f t="shared" ref="J127:J129" si="14">+I127*G127</f>
        <v>0</v>
      </c>
    </row>
    <row r="128" spans="1:12" hidden="1">
      <c r="A128" s="77"/>
      <c r="B128" s="78"/>
      <c r="C128" s="78"/>
      <c r="D128" s="79"/>
      <c r="E128" s="78"/>
      <c r="F128" s="79" t="s">
        <v>17</v>
      </c>
      <c r="G128" s="66">
        <v>0</v>
      </c>
      <c r="H128" s="67">
        <v>3</v>
      </c>
      <c r="I128" s="48">
        <f t="shared" si="13"/>
        <v>0</v>
      </c>
      <c r="J128" s="48">
        <f t="shared" si="14"/>
        <v>0</v>
      </c>
    </row>
    <row r="129" spans="1:12" hidden="1">
      <c r="A129" s="77"/>
      <c r="B129" s="78"/>
      <c r="C129" s="78"/>
      <c r="D129" s="79"/>
      <c r="E129" s="78"/>
      <c r="F129" s="79" t="s">
        <v>17</v>
      </c>
      <c r="G129" s="66">
        <v>0</v>
      </c>
      <c r="H129" s="67">
        <v>3</v>
      </c>
      <c r="I129" s="48">
        <f t="shared" si="13"/>
        <v>0</v>
      </c>
      <c r="J129" s="48">
        <f t="shared" si="14"/>
        <v>0</v>
      </c>
    </row>
    <row r="130" spans="1:12" hidden="1">
      <c r="A130" s="77"/>
      <c r="B130" s="78"/>
      <c r="C130" s="78"/>
      <c r="D130" s="79"/>
      <c r="E130" s="78"/>
      <c r="F130" s="79" t="s">
        <v>17</v>
      </c>
      <c r="G130" s="66">
        <v>0</v>
      </c>
      <c r="H130" s="67">
        <v>3</v>
      </c>
      <c r="I130" s="48">
        <f t="shared" si="13"/>
        <v>0</v>
      </c>
      <c r="J130" s="48">
        <f>+I130*G130</f>
        <v>0</v>
      </c>
    </row>
    <row r="131" spans="1:12" hidden="1">
      <c r="A131" s="43"/>
      <c r="B131" s="44"/>
      <c r="C131" s="44"/>
      <c r="D131" s="45"/>
      <c r="E131" s="44"/>
      <c r="F131" s="45" t="s">
        <v>17</v>
      </c>
      <c r="G131" s="46">
        <v>0</v>
      </c>
      <c r="H131" s="89">
        <v>3</v>
      </c>
      <c r="I131" s="48">
        <f t="shared" si="13"/>
        <v>0</v>
      </c>
      <c r="J131" s="48">
        <f>+I131*G131</f>
        <v>0</v>
      </c>
    </row>
    <row r="132" spans="1:12" ht="13" hidden="1" thickBot="1">
      <c r="A132" s="186" t="s">
        <v>22</v>
      </c>
      <c r="B132" s="187"/>
      <c r="C132" s="187"/>
      <c r="D132" s="187"/>
      <c r="E132" s="187"/>
      <c r="F132" s="70">
        <f>+SUM(G125:G131)</f>
        <v>0</v>
      </c>
      <c r="G132" s="71"/>
      <c r="H132" s="82"/>
      <c r="I132" s="48"/>
      <c r="J132" s="48"/>
    </row>
    <row r="133" spans="1:12" ht="13.5" hidden="1" thickTop="1">
      <c r="A133" s="209" t="s">
        <v>41</v>
      </c>
      <c r="B133" s="210"/>
      <c r="C133" s="210"/>
      <c r="D133" s="210"/>
      <c r="E133" s="210"/>
      <c r="F133" s="210"/>
      <c r="G133" s="211"/>
      <c r="I133" s="1"/>
      <c r="J133" s="1"/>
    </row>
    <row r="134" spans="1:12" ht="14.25" hidden="1" customHeight="1">
      <c r="A134" s="340" t="s">
        <v>30</v>
      </c>
      <c r="B134" s="341"/>
      <c r="C134" s="341"/>
      <c r="D134" s="341"/>
      <c r="E134" s="341"/>
      <c r="F134" s="341"/>
      <c r="G134" s="342"/>
      <c r="I134" s="1"/>
      <c r="J134" s="1"/>
    </row>
    <row r="135" spans="1:12" hidden="1">
      <c r="A135" s="75"/>
      <c r="B135" s="55"/>
      <c r="C135" s="55"/>
      <c r="D135" s="56"/>
      <c r="E135" s="55"/>
      <c r="F135" s="56" t="s">
        <v>17</v>
      </c>
      <c r="G135" s="76">
        <v>0</v>
      </c>
      <c r="H135" s="67">
        <v>3</v>
      </c>
      <c r="I135" s="48">
        <f>VLOOKUP(F135,$J$219:$K$232,2,FALSE)</f>
        <v>0</v>
      </c>
      <c r="J135" s="48">
        <f>+I135*G135</f>
        <v>0</v>
      </c>
    </row>
    <row r="136" spans="1:12" hidden="1">
      <c r="A136" s="77"/>
      <c r="B136" s="78"/>
      <c r="C136" s="78"/>
      <c r="D136" s="79"/>
      <c r="E136" s="78"/>
      <c r="F136" s="79" t="s">
        <v>17</v>
      </c>
      <c r="G136" s="66">
        <v>0</v>
      </c>
      <c r="H136" s="67">
        <v>3</v>
      </c>
      <c r="I136" s="48">
        <v>0</v>
      </c>
      <c r="J136" s="48">
        <v>0</v>
      </c>
    </row>
    <row r="137" spans="1:12" hidden="1">
      <c r="A137" s="43"/>
      <c r="B137" s="44"/>
      <c r="C137" s="44"/>
      <c r="D137" s="45"/>
      <c r="E137" s="44"/>
      <c r="F137" s="45" t="s">
        <v>17</v>
      </c>
      <c r="G137" s="46">
        <v>0</v>
      </c>
      <c r="H137" s="89">
        <v>3</v>
      </c>
      <c r="I137" s="48">
        <f>VLOOKUP(F137,$J$219:$K$232,2,FALSE)</f>
        <v>0</v>
      </c>
      <c r="J137" s="48">
        <f>+I137*G137</f>
        <v>0</v>
      </c>
    </row>
    <row r="138" spans="1:12" hidden="1">
      <c r="A138" s="43"/>
      <c r="B138" s="44"/>
      <c r="C138" s="44"/>
      <c r="D138" s="45"/>
      <c r="E138" s="44"/>
      <c r="F138" s="45" t="s">
        <v>17</v>
      </c>
      <c r="G138" s="46">
        <v>0</v>
      </c>
      <c r="H138" s="89">
        <v>3</v>
      </c>
      <c r="I138" s="48">
        <f>VLOOKUP(F138,$J$219:$K$232,2,FALSE)</f>
        <v>0</v>
      </c>
      <c r="J138" s="48">
        <f>+I138*G138</f>
        <v>0</v>
      </c>
    </row>
    <row r="139" spans="1:12" ht="13.5" hidden="1" customHeight="1">
      <c r="A139" s="83"/>
      <c r="B139" s="38"/>
      <c r="C139" s="84"/>
      <c r="D139" s="85"/>
      <c r="E139" s="88"/>
      <c r="F139" s="87" t="s">
        <v>17</v>
      </c>
      <c r="G139" s="76">
        <v>0</v>
      </c>
      <c r="H139" s="89">
        <v>3</v>
      </c>
      <c r="I139" s="48">
        <f>VLOOKUP(F139,$J$219:$K$232,2,FALSE)</f>
        <v>0</v>
      </c>
      <c r="J139" s="48">
        <f>+I139*G139</f>
        <v>0</v>
      </c>
    </row>
    <row r="140" spans="1:12" ht="13" hidden="1" thickBot="1">
      <c r="A140" s="186" t="s">
        <v>22</v>
      </c>
      <c r="B140" s="187"/>
      <c r="C140" s="187"/>
      <c r="D140" s="187"/>
      <c r="E140" s="187"/>
      <c r="F140" s="70">
        <f>+SUM(G135:G139)</f>
        <v>0</v>
      </c>
      <c r="G140" s="71"/>
      <c r="H140" s="82"/>
      <c r="I140" s="48">
        <f>+SUM(G135:G139)</f>
        <v>0</v>
      </c>
      <c r="J140" s="48"/>
      <c r="K140" s="1">
        <f>+SUM(J135:J139)</f>
        <v>0</v>
      </c>
      <c r="L140" t="s">
        <v>48</v>
      </c>
    </row>
    <row r="141" spans="1:12" ht="13.5" hidden="1" customHeight="1" thickTop="1" thickBot="1">
      <c r="A141" s="96"/>
      <c r="B141" s="137" t="s">
        <v>57</v>
      </c>
      <c r="C141" s="157"/>
      <c r="D141" s="157"/>
      <c r="E141" s="158" t="s">
        <v>39</v>
      </c>
      <c r="F141" s="158">
        <f>SUM(G125:G139)</f>
        <v>0</v>
      </c>
      <c r="G141" s="97"/>
      <c r="H141" s="82"/>
      <c r="I141" s="48"/>
      <c r="J141" s="48"/>
      <c r="K141" s="1">
        <f>+SUM(J125:J139)</f>
        <v>0</v>
      </c>
      <c r="L141" s="24" t="s">
        <v>54</v>
      </c>
    </row>
    <row r="142" spans="1:12" ht="13.5" hidden="1" customHeight="1" thickTop="1" thickBot="1">
      <c r="A142" s="96"/>
      <c r="B142" s="137" t="s">
        <v>53</v>
      </c>
      <c r="C142" s="157" t="e">
        <f>K141/F141</f>
        <v>#DIV/0!</v>
      </c>
      <c r="D142" s="157"/>
      <c r="E142" s="158"/>
      <c r="F142" s="158"/>
      <c r="G142" s="97"/>
      <c r="H142" s="82"/>
      <c r="I142" s="48"/>
      <c r="J142" s="48"/>
    </row>
    <row r="143" spans="1:12" ht="14.25" customHeight="1" thickTop="1" thickBot="1">
      <c r="A143" s="240" t="s">
        <v>73</v>
      </c>
      <c r="B143" s="241"/>
      <c r="C143" s="241"/>
      <c r="D143" s="241"/>
      <c r="E143" s="241"/>
      <c r="F143" s="241"/>
      <c r="G143" s="242"/>
      <c r="H143" s="82"/>
      <c r="I143" s="48"/>
      <c r="J143" s="48"/>
    </row>
    <row r="144" spans="1:12" ht="12.75" customHeight="1" thickTop="1">
      <c r="A144" s="197" t="s">
        <v>42</v>
      </c>
      <c r="B144" s="198"/>
      <c r="C144" s="198"/>
      <c r="D144" s="198"/>
      <c r="E144" s="198"/>
      <c r="F144" s="198"/>
      <c r="G144" s="199"/>
      <c r="H144" s="14"/>
      <c r="I144" s="1"/>
      <c r="J144" s="1"/>
    </row>
    <row r="145" spans="1:10" ht="13.5" customHeight="1">
      <c r="A145" s="191" t="s">
        <v>85</v>
      </c>
      <c r="B145" s="203"/>
      <c r="C145" s="203"/>
      <c r="D145" s="192"/>
      <c r="E145" s="192"/>
      <c r="F145" s="192"/>
      <c r="G145" s="193"/>
      <c r="I145" s="1"/>
      <c r="J145" s="1"/>
    </row>
    <row r="146" spans="1:10">
      <c r="A146" s="75"/>
      <c r="B146" s="55"/>
      <c r="C146" s="55"/>
      <c r="D146" s="56"/>
      <c r="E146" s="55"/>
      <c r="F146" s="56" t="s">
        <v>17</v>
      </c>
      <c r="G146" s="76">
        <v>0</v>
      </c>
      <c r="H146" s="47">
        <v>3</v>
      </c>
      <c r="I146" s="48">
        <f>VLOOKUP(F146,$J$219:$K$232,2,FALSE)</f>
        <v>0</v>
      </c>
      <c r="J146" s="48">
        <f>+I146*G146</f>
        <v>0</v>
      </c>
    </row>
    <row r="147" spans="1:10" ht="13.5" customHeight="1">
      <c r="A147" s="200" t="s">
        <v>86</v>
      </c>
      <c r="B147" s="201"/>
      <c r="C147" s="201"/>
      <c r="D147" s="201"/>
      <c r="E147" s="201"/>
      <c r="F147" s="201"/>
      <c r="G147" s="202"/>
      <c r="H147" s="26"/>
      <c r="I147" s="1"/>
      <c r="J147" s="1"/>
    </row>
    <row r="148" spans="1:10">
      <c r="A148" s="77"/>
      <c r="B148" s="78"/>
      <c r="C148" s="78"/>
      <c r="D148" s="79"/>
      <c r="E148" s="78"/>
      <c r="F148" s="79" t="s">
        <v>17</v>
      </c>
      <c r="G148" s="66">
        <v>0</v>
      </c>
      <c r="H148" s="47">
        <v>3</v>
      </c>
      <c r="I148" s="48">
        <f>VLOOKUP(F148,$J$219:$K$232,2,FALSE)</f>
        <v>0</v>
      </c>
      <c r="J148" s="48">
        <f t="shared" ref="J148" si="15">+I148*G148</f>
        <v>0</v>
      </c>
    </row>
    <row r="149" spans="1:10">
      <c r="A149" s="77"/>
      <c r="B149" s="78"/>
      <c r="C149" s="78"/>
      <c r="D149" s="79"/>
      <c r="E149" s="78"/>
      <c r="F149" s="79" t="s">
        <v>17</v>
      </c>
      <c r="G149" s="66">
        <v>0</v>
      </c>
      <c r="H149" s="47">
        <v>3</v>
      </c>
      <c r="I149" s="48">
        <f>VLOOKUP(F149,$J$219:$K$232,2,FALSE)</f>
        <v>0</v>
      </c>
      <c r="J149" s="48">
        <f t="shared" ref="J149:J152" si="16">+I149*G149</f>
        <v>0</v>
      </c>
    </row>
    <row r="150" spans="1:10">
      <c r="A150" s="77"/>
      <c r="B150" s="78"/>
      <c r="C150" s="78"/>
      <c r="D150" s="79"/>
      <c r="E150" s="78"/>
      <c r="F150" s="79" t="s">
        <v>17</v>
      </c>
      <c r="G150" s="66">
        <v>0</v>
      </c>
      <c r="H150" s="47">
        <v>3</v>
      </c>
      <c r="I150" s="48">
        <f>VLOOKUP(F150,$J$219:$K$232,2,FALSE)</f>
        <v>0</v>
      </c>
      <c r="J150" s="48">
        <f t="shared" si="16"/>
        <v>0</v>
      </c>
    </row>
    <row r="151" spans="1:10">
      <c r="A151" s="77"/>
      <c r="B151" s="78"/>
      <c r="C151" s="78"/>
      <c r="D151" s="79"/>
      <c r="E151" s="78"/>
      <c r="F151" s="79" t="s">
        <v>17</v>
      </c>
      <c r="G151" s="66">
        <v>0</v>
      </c>
      <c r="H151" s="47">
        <v>3</v>
      </c>
      <c r="I151" s="48">
        <f>VLOOKUP(F151,$J$219:$K$232,2,FALSE)</f>
        <v>0</v>
      </c>
      <c r="J151" s="48">
        <f t="shared" si="16"/>
        <v>0</v>
      </c>
    </row>
    <row r="152" spans="1:10">
      <c r="A152" s="77"/>
      <c r="B152" s="78"/>
      <c r="C152" s="78"/>
      <c r="D152" s="79"/>
      <c r="E152" s="78"/>
      <c r="F152" s="79" t="s">
        <v>17</v>
      </c>
      <c r="G152" s="66">
        <v>0</v>
      </c>
      <c r="H152" s="47">
        <v>3</v>
      </c>
      <c r="I152" s="48">
        <f>VLOOKUP(F152,$J$219:$K$232,2,FALSE)</f>
        <v>0</v>
      </c>
      <c r="J152" s="48">
        <f t="shared" si="16"/>
        <v>0</v>
      </c>
    </row>
    <row r="153" spans="1:10" ht="13" thickBot="1">
      <c r="A153" s="186" t="s">
        <v>22</v>
      </c>
      <c r="B153" s="187"/>
      <c r="C153" s="187"/>
      <c r="D153" s="187"/>
      <c r="E153" s="187"/>
      <c r="F153" s="70">
        <f>+SUM(G146:G152)</f>
        <v>0</v>
      </c>
      <c r="G153" s="71"/>
      <c r="H153" s="82"/>
      <c r="I153" s="48"/>
      <c r="J153" s="48"/>
    </row>
    <row r="154" spans="1:10" ht="13.5" thickTop="1">
      <c r="A154" s="194" t="s">
        <v>41</v>
      </c>
      <c r="B154" s="195"/>
      <c r="C154" s="195"/>
      <c r="D154" s="195"/>
      <c r="E154" s="195"/>
      <c r="F154" s="195"/>
      <c r="G154" s="196"/>
      <c r="I154" s="1"/>
      <c r="J154" s="1"/>
    </row>
    <row r="155" spans="1:10" ht="13.5" customHeight="1">
      <c r="A155" s="191" t="s">
        <v>82</v>
      </c>
      <c r="B155" s="192"/>
      <c r="C155" s="192"/>
      <c r="D155" s="192"/>
      <c r="E155" s="192"/>
      <c r="F155" s="192"/>
      <c r="G155" s="193"/>
      <c r="I155" s="1"/>
      <c r="J155" s="1"/>
    </row>
    <row r="156" spans="1:10">
      <c r="A156" s="75"/>
      <c r="B156" s="55"/>
      <c r="C156" s="55"/>
      <c r="D156" s="56"/>
      <c r="E156" s="55"/>
      <c r="F156" s="56" t="s">
        <v>17</v>
      </c>
      <c r="G156" s="76">
        <v>0</v>
      </c>
      <c r="H156" s="67">
        <v>3</v>
      </c>
      <c r="I156" s="48">
        <f>VLOOKUP(F156,$J$219:$K$232,2,FALSE)</f>
        <v>0</v>
      </c>
      <c r="J156" s="48">
        <f t="shared" ref="J156:J160" si="17">+I156*G156</f>
        <v>0</v>
      </c>
    </row>
    <row r="157" spans="1:10">
      <c r="A157" s="77"/>
      <c r="B157" s="78"/>
      <c r="C157" s="78"/>
      <c r="D157" s="79"/>
      <c r="E157" s="78"/>
      <c r="F157" s="79" t="s">
        <v>17</v>
      </c>
      <c r="G157" s="66">
        <v>0</v>
      </c>
      <c r="H157" s="67">
        <v>3</v>
      </c>
      <c r="I157" s="48">
        <f>VLOOKUP(F157,$J$219:$K$232,2,FALSE)</f>
        <v>0</v>
      </c>
      <c r="J157" s="48">
        <f t="shared" si="17"/>
        <v>0</v>
      </c>
    </row>
    <row r="158" spans="1:10">
      <c r="A158" s="43"/>
      <c r="B158" s="44"/>
      <c r="C158" s="44"/>
      <c r="D158" s="45"/>
      <c r="E158" s="44"/>
      <c r="F158" s="45" t="s">
        <v>17</v>
      </c>
      <c r="G158" s="46">
        <v>0</v>
      </c>
      <c r="H158" s="89">
        <v>3</v>
      </c>
      <c r="I158" s="48">
        <f>VLOOKUP(F158,$J$219:$K$232,2,FALSE)</f>
        <v>0</v>
      </c>
      <c r="J158" s="48">
        <f t="shared" si="17"/>
        <v>0</v>
      </c>
    </row>
    <row r="159" spans="1:10">
      <c r="A159" s="43"/>
      <c r="B159" s="44"/>
      <c r="C159" s="44"/>
      <c r="D159" s="45"/>
      <c r="E159" s="44"/>
      <c r="F159" s="45" t="s">
        <v>17</v>
      </c>
      <c r="G159" s="46">
        <v>0</v>
      </c>
      <c r="H159" s="89">
        <v>3</v>
      </c>
      <c r="I159" s="48">
        <f>VLOOKUP(F159,$J$219:$K$232,2,FALSE)</f>
        <v>0</v>
      </c>
      <c r="J159" s="48">
        <f t="shared" si="17"/>
        <v>0</v>
      </c>
    </row>
    <row r="160" spans="1:10" ht="13.5" customHeight="1">
      <c r="A160" s="83"/>
      <c r="B160" s="38"/>
      <c r="C160" s="84"/>
      <c r="D160" s="85"/>
      <c r="E160" s="88"/>
      <c r="F160" s="87" t="s">
        <v>17</v>
      </c>
      <c r="G160" s="76">
        <v>0</v>
      </c>
      <c r="H160" s="89">
        <v>3</v>
      </c>
      <c r="I160" s="48">
        <f>VLOOKUP(F160,$J$219:$K$232,2,FALSE)</f>
        <v>0</v>
      </c>
      <c r="J160" s="48">
        <f t="shared" si="17"/>
        <v>0</v>
      </c>
    </row>
    <row r="161" spans="1:12" ht="13" thickBot="1">
      <c r="A161" s="186" t="s">
        <v>22</v>
      </c>
      <c r="B161" s="187"/>
      <c r="C161" s="187"/>
      <c r="D161" s="187"/>
      <c r="E161" s="187"/>
      <c r="F161" s="70">
        <f>+SUM(G156:G160)</f>
        <v>0</v>
      </c>
      <c r="G161" s="71"/>
      <c r="H161" s="82"/>
      <c r="I161" s="48">
        <f>+SUM(G156:G160)</f>
        <v>0</v>
      </c>
      <c r="J161" s="48"/>
      <c r="K161" s="1">
        <f>+SUM(J156:J160)</f>
        <v>0</v>
      </c>
      <c r="L161" t="s">
        <v>48</v>
      </c>
    </row>
    <row r="162" spans="1:12" ht="12.75" customHeight="1" thickTop="1" thickBot="1">
      <c r="A162" s="109"/>
      <c r="B162" s="136" t="s">
        <v>55</v>
      </c>
      <c r="C162" s="153"/>
      <c r="D162" s="153"/>
      <c r="E162" s="154"/>
      <c r="F162" s="155">
        <f>SUM(G146:G160)</f>
        <v>0</v>
      </c>
      <c r="G162" s="156"/>
      <c r="H162" s="82"/>
      <c r="I162" s="48"/>
      <c r="J162" s="48"/>
      <c r="K162" s="1">
        <f>+SUM(J146:J160)</f>
        <v>0</v>
      </c>
      <c r="L162" s="24" t="s">
        <v>58</v>
      </c>
    </row>
    <row r="163" spans="1:12" ht="12.75" customHeight="1" thickTop="1" thickBot="1">
      <c r="A163" s="109"/>
      <c r="B163" s="136" t="s">
        <v>56</v>
      </c>
      <c r="C163" s="153" t="e">
        <f>K162/F162</f>
        <v>#DIV/0!</v>
      </c>
      <c r="D163" s="153"/>
      <c r="E163" s="154"/>
      <c r="F163" s="155"/>
      <c r="G163" s="156"/>
      <c r="H163" s="82"/>
      <c r="I163" s="48"/>
      <c r="J163" s="48"/>
    </row>
    <row r="164" spans="1:12" ht="15" customHeight="1" thickTop="1" thickBot="1">
      <c r="A164" s="188" t="s">
        <v>90</v>
      </c>
      <c r="B164" s="189"/>
      <c r="C164" s="189"/>
      <c r="D164" s="189"/>
      <c r="E164" s="189"/>
      <c r="F164" s="189"/>
      <c r="G164" s="190"/>
    </row>
    <row r="165" spans="1:12" ht="12.75" customHeight="1" thickTop="1">
      <c r="A165" s="237" t="s">
        <v>42</v>
      </c>
      <c r="B165" s="238"/>
      <c r="C165" s="238"/>
      <c r="D165" s="238"/>
      <c r="E165" s="238"/>
      <c r="F165" s="238"/>
      <c r="G165" s="239"/>
    </row>
    <row r="166" spans="1:12" ht="27" customHeight="1">
      <c r="A166" s="222" t="s">
        <v>91</v>
      </c>
      <c r="B166" s="223"/>
      <c r="C166" s="223"/>
      <c r="D166" s="223"/>
      <c r="E166" s="223"/>
      <c r="F166" s="223"/>
      <c r="G166" s="224"/>
    </row>
    <row r="167" spans="1:12">
      <c r="A167" s="60"/>
      <c r="B167" s="61"/>
      <c r="C167" s="62"/>
      <c r="D167" s="63"/>
      <c r="E167" s="64"/>
      <c r="F167" s="65" t="s">
        <v>17</v>
      </c>
      <c r="G167" s="66">
        <v>0</v>
      </c>
      <c r="H167" s="47">
        <v>3</v>
      </c>
      <c r="I167" s="48">
        <f>VLOOKUP(F167,$J$219:$K$232,2,FALSE)</f>
        <v>0</v>
      </c>
      <c r="J167" s="48">
        <f>+I167*G167</f>
        <v>0</v>
      </c>
    </row>
    <row r="168" spans="1:12">
      <c r="A168" s="83"/>
      <c r="B168" s="38"/>
      <c r="C168" s="84"/>
      <c r="D168" s="85"/>
      <c r="E168" s="86"/>
      <c r="F168" s="87" t="s">
        <v>17</v>
      </c>
      <c r="G168" s="76">
        <v>0</v>
      </c>
      <c r="H168" s="67">
        <v>3</v>
      </c>
      <c r="I168" s="48">
        <f>VLOOKUP(F168,$J$219:$K$232,2,FALSE)</f>
        <v>0</v>
      </c>
      <c r="J168" s="48">
        <f t="shared" ref="J168:J170" si="18">+I168*G168</f>
        <v>0</v>
      </c>
    </row>
    <row r="169" spans="1:12">
      <c r="A169" s="83"/>
      <c r="B169" s="38"/>
      <c r="C169" s="84"/>
      <c r="D169" s="85"/>
      <c r="E169" s="88"/>
      <c r="F169" s="87" t="s">
        <v>17</v>
      </c>
      <c r="G169" s="76">
        <v>0</v>
      </c>
      <c r="H169" s="90">
        <v>3</v>
      </c>
      <c r="I169" s="48">
        <f>VLOOKUP(F169,$J$219:$K$232,2,FALSE)</f>
        <v>0</v>
      </c>
      <c r="J169" s="48">
        <f t="shared" si="18"/>
        <v>0</v>
      </c>
    </row>
    <row r="170" spans="1:12">
      <c r="A170" s="83"/>
      <c r="B170" s="38"/>
      <c r="C170" s="84"/>
      <c r="D170" s="85"/>
      <c r="E170" s="88"/>
      <c r="F170" s="87" t="s">
        <v>17</v>
      </c>
      <c r="G170" s="76">
        <v>0</v>
      </c>
      <c r="H170" s="67">
        <v>3</v>
      </c>
      <c r="I170" s="48">
        <f>VLOOKUP(F170,$J$219:$K$232,2,FALSE)</f>
        <v>0</v>
      </c>
      <c r="J170" s="48">
        <f t="shared" si="18"/>
        <v>0</v>
      </c>
    </row>
    <row r="171" spans="1:12" ht="26.5" customHeight="1">
      <c r="A171" s="219" t="s">
        <v>99</v>
      </c>
      <c r="B171" s="225"/>
      <c r="C171" s="225"/>
      <c r="D171" s="225"/>
      <c r="E171" s="225"/>
      <c r="F171" s="225"/>
      <c r="G171" s="226"/>
    </row>
    <row r="172" spans="1:12">
      <c r="A172" s="60"/>
      <c r="B172" s="61"/>
      <c r="C172" s="62"/>
      <c r="D172" s="63"/>
      <c r="E172" s="64"/>
      <c r="F172" s="65" t="s">
        <v>17</v>
      </c>
      <c r="G172" s="66">
        <v>0</v>
      </c>
      <c r="H172" s="47">
        <v>3</v>
      </c>
      <c r="I172" s="48">
        <f>VLOOKUP(F172,$J$219:$K$232,2,FALSE)</f>
        <v>0</v>
      </c>
      <c r="J172" s="48">
        <f t="shared" ref="J172:J173" si="19">+I172*G172</f>
        <v>0</v>
      </c>
    </row>
    <row r="173" spans="1:12">
      <c r="A173" s="83"/>
      <c r="B173" s="38"/>
      <c r="C173" s="84"/>
      <c r="D173" s="85"/>
      <c r="E173" s="86"/>
      <c r="F173" s="87" t="s">
        <v>17</v>
      </c>
      <c r="G173" s="76">
        <v>0</v>
      </c>
      <c r="H173" s="47">
        <v>3</v>
      </c>
      <c r="I173" s="48">
        <f>VLOOKUP(F173,$J$219:$K$232,2,FALSE)</f>
        <v>0</v>
      </c>
      <c r="J173" s="48">
        <f t="shared" si="19"/>
        <v>0</v>
      </c>
    </row>
    <row r="174" spans="1:12" ht="13" thickBot="1">
      <c r="A174" s="186" t="s">
        <v>22</v>
      </c>
      <c r="B174" s="187"/>
      <c r="C174" s="187"/>
      <c r="D174" s="187"/>
      <c r="E174" s="187"/>
      <c r="F174" s="70">
        <f>+SUM(G167:G173)</f>
        <v>0</v>
      </c>
      <c r="G174" s="71"/>
      <c r="H174" s="82"/>
      <c r="I174" s="48"/>
      <c r="J174" s="48"/>
    </row>
    <row r="175" spans="1:12" ht="13.5" customHeight="1" thickTop="1">
      <c r="A175" s="216" t="s">
        <v>35</v>
      </c>
      <c r="B175" s="217"/>
      <c r="C175" s="217"/>
      <c r="D175" s="217"/>
      <c r="E175" s="217"/>
      <c r="F175" s="217"/>
      <c r="G175" s="218"/>
      <c r="I175" s="1"/>
      <c r="J175" s="1"/>
    </row>
    <row r="176" spans="1:12" ht="28.5" customHeight="1">
      <c r="A176" s="212" t="s">
        <v>104</v>
      </c>
      <c r="B176" s="213"/>
      <c r="C176" s="214"/>
      <c r="D176" s="214"/>
      <c r="E176" s="214"/>
      <c r="F176" s="214"/>
      <c r="G176" s="215"/>
      <c r="H176" s="14"/>
      <c r="I176" s="1"/>
      <c r="J176" s="1"/>
    </row>
    <row r="177" spans="1:12" ht="12.65" customHeight="1">
      <c r="A177" s="91"/>
      <c r="B177" s="92"/>
      <c r="C177" s="92"/>
      <c r="D177" s="93"/>
      <c r="E177" s="92"/>
      <c r="F177" s="93" t="s">
        <v>17</v>
      </c>
      <c r="G177" s="94">
        <v>0</v>
      </c>
      <c r="H177" s="59">
        <v>4</v>
      </c>
      <c r="I177" s="48">
        <f>VLOOKUP(F177,$J$219:$K$232,2,FALSE)</f>
        <v>0</v>
      </c>
      <c r="J177" s="48">
        <f t="shared" ref="J177:J187" si="20">+I177*G177</f>
        <v>0</v>
      </c>
    </row>
    <row r="178" spans="1:12">
      <c r="A178" s="43"/>
      <c r="B178" s="44"/>
      <c r="C178" s="44"/>
      <c r="D178" s="45"/>
      <c r="E178" s="44"/>
      <c r="F178" s="45" t="s">
        <v>17</v>
      </c>
      <c r="G178" s="46">
        <v>0</v>
      </c>
      <c r="H178" s="59">
        <v>4</v>
      </c>
      <c r="I178" s="48">
        <f>VLOOKUP(F178,$J$219:$K$232,2,FALSE)</f>
        <v>0</v>
      </c>
      <c r="J178" s="48">
        <f t="shared" si="20"/>
        <v>0</v>
      </c>
    </row>
    <row r="179" spans="1:12" ht="14.25" customHeight="1">
      <c r="A179" s="219" t="s">
        <v>105</v>
      </c>
      <c r="B179" s="220"/>
      <c r="C179" s="220"/>
      <c r="D179" s="220"/>
      <c r="E179" s="220"/>
      <c r="F179" s="220"/>
      <c r="G179" s="221"/>
      <c r="H179" s="41"/>
      <c r="I179" s="1">
        <f>+SUM(G177:G178)</f>
        <v>0</v>
      </c>
      <c r="J179" s="1"/>
    </row>
    <row r="180" spans="1:12" ht="12.65" customHeight="1">
      <c r="A180" s="43"/>
      <c r="B180" s="44"/>
      <c r="C180" s="44"/>
      <c r="D180" s="45"/>
      <c r="E180" s="44"/>
      <c r="F180" s="45" t="s">
        <v>17</v>
      </c>
      <c r="G180" s="46">
        <v>0</v>
      </c>
      <c r="H180" s="59">
        <v>4</v>
      </c>
      <c r="I180" s="48">
        <f>VLOOKUP(F180,$J$219:$K$232,2,FALSE)</f>
        <v>0</v>
      </c>
      <c r="J180" s="48">
        <f t="shared" ref="J180" si="21">+I180*G180</f>
        <v>0</v>
      </c>
    </row>
    <row r="181" spans="1:12" ht="13.5" customHeight="1">
      <c r="A181" s="227" t="s">
        <v>98</v>
      </c>
      <c r="B181" s="228"/>
      <c r="C181" s="228"/>
      <c r="D181" s="228"/>
      <c r="E181" s="228"/>
      <c r="F181" s="228"/>
      <c r="G181" s="229"/>
      <c r="H181" s="172"/>
      <c r="I181" s="48"/>
      <c r="J181" s="48"/>
    </row>
    <row r="182" spans="1:12" ht="13.5" customHeight="1" thickBot="1">
      <c r="A182" s="177"/>
      <c r="B182" s="178"/>
      <c r="C182" s="178"/>
      <c r="D182" s="178"/>
      <c r="E182" s="178"/>
      <c r="F182" s="178"/>
      <c r="G182" s="179"/>
      <c r="H182" s="172"/>
      <c r="I182" s="48"/>
      <c r="J182" s="48"/>
    </row>
    <row r="183" spans="1:12" ht="13.5" customHeight="1" thickTop="1" thickBot="1">
      <c r="A183" s="230" t="s">
        <v>92</v>
      </c>
      <c r="B183" s="231"/>
      <c r="C183" s="231"/>
      <c r="D183" s="231"/>
      <c r="E183" s="231"/>
      <c r="F183" s="231"/>
      <c r="G183" s="232"/>
      <c r="H183" s="172"/>
      <c r="I183" s="48"/>
      <c r="J183" s="48"/>
    </row>
    <row r="184" spans="1:12" ht="26.25" customHeight="1" thickTop="1">
      <c r="A184" s="222" t="s">
        <v>116</v>
      </c>
      <c r="B184" s="233"/>
      <c r="C184" s="233"/>
      <c r="D184" s="233"/>
      <c r="E184" s="233"/>
      <c r="F184" s="233"/>
      <c r="G184" s="234"/>
      <c r="H184" s="172"/>
      <c r="I184" s="48"/>
      <c r="J184" s="48"/>
    </row>
    <row r="185" spans="1:12" ht="12.65" customHeight="1">
      <c r="A185" s="174"/>
      <c r="B185" s="175"/>
      <c r="C185" s="175"/>
      <c r="D185" s="175"/>
      <c r="E185" s="175"/>
      <c r="F185" s="175"/>
      <c r="G185" s="176"/>
      <c r="H185" s="172"/>
      <c r="I185" s="48"/>
      <c r="J185" s="48"/>
    </row>
    <row r="186" spans="1:12" ht="26.25" customHeight="1">
      <c r="A186" s="219" t="s">
        <v>106</v>
      </c>
      <c r="B186" s="235"/>
      <c r="C186" s="235"/>
      <c r="D186" s="235"/>
      <c r="E186" s="235"/>
      <c r="F186" s="235"/>
      <c r="G186" s="236"/>
      <c r="H186" s="172"/>
      <c r="I186" s="48"/>
      <c r="J186" s="48"/>
    </row>
    <row r="187" spans="1:12" ht="12.65" customHeight="1">
      <c r="A187" s="83"/>
      <c r="B187" s="38"/>
      <c r="C187" s="84"/>
      <c r="D187" s="85"/>
      <c r="E187" s="88"/>
      <c r="F187" s="87" t="s">
        <v>17</v>
      </c>
      <c r="G187" s="76">
        <v>0</v>
      </c>
      <c r="H187" s="59">
        <v>4</v>
      </c>
      <c r="I187" s="48">
        <f>VLOOKUP(F187,$J$219:$K$232,2,FALSE)</f>
        <v>0</v>
      </c>
      <c r="J187" s="48">
        <f t="shared" si="20"/>
        <v>0</v>
      </c>
    </row>
    <row r="188" spans="1:12" ht="13" thickBot="1">
      <c r="A188" s="186" t="s">
        <v>22</v>
      </c>
      <c r="B188" s="187"/>
      <c r="C188" s="187"/>
      <c r="D188" s="187"/>
      <c r="E188" s="187"/>
      <c r="F188" s="70">
        <f>+SUM(G177:G188)</f>
        <v>0</v>
      </c>
      <c r="G188" s="71"/>
      <c r="H188" s="82"/>
      <c r="I188" s="1">
        <f>+SUM(G180:G187)</f>
        <v>0</v>
      </c>
      <c r="J188" s="48"/>
      <c r="K188" s="1">
        <f>+SUM(J177:J187)</f>
        <v>0</v>
      </c>
      <c r="L188" t="s">
        <v>48</v>
      </c>
    </row>
    <row r="189" spans="1:12" ht="12.75" customHeight="1" thickTop="1" thickBot="1">
      <c r="A189" s="98"/>
      <c r="B189" s="135" t="s">
        <v>51</v>
      </c>
      <c r="C189" s="99"/>
      <c r="D189" s="99"/>
      <c r="E189" s="100"/>
      <c r="F189" s="100">
        <f>SUM(G167:G187)</f>
        <v>0</v>
      </c>
      <c r="G189" s="101"/>
      <c r="H189" s="82"/>
      <c r="I189" s="48"/>
      <c r="J189" s="48"/>
      <c r="K189" s="1">
        <f>+SUM(J167:J187)</f>
        <v>0</v>
      </c>
      <c r="L189" t="s">
        <v>50</v>
      </c>
    </row>
    <row r="190" spans="1:12" ht="12.75" customHeight="1" thickTop="1" thickBot="1">
      <c r="A190" s="112"/>
      <c r="B190" s="135" t="s">
        <v>52</v>
      </c>
      <c r="C190" s="113" t="e">
        <f>K189/F189</f>
        <v>#DIV/0!</v>
      </c>
      <c r="D190" s="113"/>
      <c r="E190" s="100"/>
      <c r="F190" s="100"/>
      <c r="G190" s="114"/>
      <c r="H190" s="82"/>
      <c r="I190" s="48"/>
      <c r="J190" s="48"/>
    </row>
    <row r="191" spans="1:12" ht="14.25" customHeight="1" thickTop="1" thickBot="1">
      <c r="A191" s="289" t="s">
        <v>87</v>
      </c>
      <c r="B191" s="290"/>
      <c r="C191" s="290"/>
      <c r="D191" s="290"/>
      <c r="E191" s="290"/>
      <c r="F191" s="290"/>
      <c r="G191" s="291"/>
      <c r="H191" s="14"/>
      <c r="I191" s="1"/>
      <c r="J191" s="1"/>
    </row>
    <row r="192" spans="1:12" ht="12" customHeight="1" thickTop="1">
      <c r="A192" s="302" t="s">
        <v>42</v>
      </c>
      <c r="B192" s="198"/>
      <c r="C192" s="198"/>
      <c r="D192" s="198"/>
      <c r="E192" s="198"/>
      <c r="F192" s="198"/>
      <c r="G192" s="199"/>
      <c r="H192" s="14"/>
      <c r="I192" s="1"/>
      <c r="J192" s="1"/>
    </row>
    <row r="193" spans="1:11" ht="13.5" customHeight="1">
      <c r="A193" s="292" t="s">
        <v>107</v>
      </c>
      <c r="B193" s="293"/>
      <c r="C193" s="293"/>
      <c r="D193" s="294"/>
      <c r="E193" s="294"/>
      <c r="F193" s="294"/>
      <c r="G193" s="295"/>
      <c r="I193" s="1"/>
      <c r="J193" s="1"/>
    </row>
    <row r="194" spans="1:11">
      <c r="A194" s="118"/>
      <c r="B194" s="55"/>
      <c r="C194" s="55"/>
      <c r="D194" s="56"/>
      <c r="E194" s="55"/>
      <c r="F194" s="56" t="s">
        <v>17</v>
      </c>
      <c r="G194" s="76">
        <v>0</v>
      </c>
      <c r="H194" s="67">
        <v>3</v>
      </c>
      <c r="I194" s="48">
        <f>VLOOKUP(F194,$J$219:$K$232,2,FALSE)</f>
        <v>0</v>
      </c>
      <c r="J194" s="48">
        <f>+I194*G194</f>
        <v>0</v>
      </c>
    </row>
    <row r="195" spans="1:11">
      <c r="A195" s="124"/>
      <c r="B195" s="78"/>
      <c r="C195" s="78"/>
      <c r="D195" s="79"/>
      <c r="E195" s="78"/>
      <c r="F195" s="79" t="s">
        <v>17</v>
      </c>
      <c r="G195" s="76">
        <v>0</v>
      </c>
      <c r="H195" s="67">
        <v>3</v>
      </c>
      <c r="I195" s="48">
        <f>VLOOKUP(F195,$J$219:$K$232,2,FALSE)</f>
        <v>0</v>
      </c>
      <c r="J195" s="48">
        <f>+I195*G195</f>
        <v>0</v>
      </c>
    </row>
    <row r="196" spans="1:11">
      <c r="A196" s="124"/>
      <c r="B196" s="78"/>
      <c r="C196" s="78"/>
      <c r="D196" s="79"/>
      <c r="E196" s="78"/>
      <c r="F196" s="79" t="s">
        <v>17</v>
      </c>
      <c r="G196" s="66">
        <v>0</v>
      </c>
      <c r="H196" s="67">
        <v>3</v>
      </c>
      <c r="I196" s="48">
        <f>VLOOKUP(F196,$J$219:$K$232,2,FALSE)</f>
        <v>0</v>
      </c>
      <c r="J196" s="48">
        <f>+I196*G196</f>
        <v>0</v>
      </c>
    </row>
    <row r="197" spans="1:11" ht="25.5" customHeight="1">
      <c r="A197" s="296" t="s">
        <v>100</v>
      </c>
      <c r="B197" s="297"/>
      <c r="C197" s="297"/>
      <c r="D197" s="297"/>
      <c r="E197" s="297"/>
      <c r="F197" s="297"/>
      <c r="G197" s="298"/>
      <c r="H197" s="26"/>
      <c r="I197" s="1"/>
      <c r="J197" s="1"/>
    </row>
    <row r="198" spans="1:11">
      <c r="A198" s="124"/>
      <c r="B198" s="78"/>
      <c r="C198" s="78"/>
      <c r="D198" s="79"/>
      <c r="E198" s="78"/>
      <c r="F198" s="79" t="s">
        <v>17</v>
      </c>
      <c r="G198" s="66">
        <v>0</v>
      </c>
      <c r="H198" s="67">
        <v>3</v>
      </c>
      <c r="I198" s="48">
        <f>VLOOKUP(F198,$J$219:$K$232,2,FALSE)</f>
        <v>0</v>
      </c>
      <c r="J198" s="48">
        <f t="shared" ref="J198:J200" si="22">+I198*G198</f>
        <v>0</v>
      </c>
    </row>
    <row r="199" spans="1:11">
      <c r="A199" s="124"/>
      <c r="B199" s="78"/>
      <c r="C199" s="78"/>
      <c r="D199" s="79"/>
      <c r="E199" s="78"/>
      <c r="F199" s="79" t="s">
        <v>17</v>
      </c>
      <c r="G199" s="66">
        <v>0</v>
      </c>
      <c r="H199" s="67">
        <v>3</v>
      </c>
      <c r="I199" s="48">
        <f>VLOOKUP(F199,$J$219:$K$232,2,FALSE)</f>
        <v>0</v>
      </c>
      <c r="J199" s="48">
        <f t="shared" si="22"/>
        <v>0</v>
      </c>
    </row>
    <row r="200" spans="1:11">
      <c r="A200" s="124"/>
      <c r="B200" s="78"/>
      <c r="C200" s="78"/>
      <c r="D200" s="79"/>
      <c r="E200" s="78"/>
      <c r="F200" s="79" t="s">
        <v>17</v>
      </c>
      <c r="G200" s="66">
        <v>0</v>
      </c>
      <c r="H200" s="67">
        <v>3</v>
      </c>
      <c r="I200" s="48">
        <f>VLOOKUP(F200,$J$219:$K$232,2,FALSE)</f>
        <v>0</v>
      </c>
      <c r="J200" s="48">
        <f t="shared" si="22"/>
        <v>0</v>
      </c>
    </row>
    <row r="201" spans="1:11" ht="13" thickBot="1">
      <c r="A201" s="186" t="s">
        <v>22</v>
      </c>
      <c r="B201" s="187"/>
      <c r="C201" s="187"/>
      <c r="D201" s="187"/>
      <c r="E201" s="187"/>
      <c r="F201" s="70">
        <f>+SUM(G194:G200)</f>
        <v>0</v>
      </c>
      <c r="G201" s="71"/>
      <c r="H201" s="82"/>
      <c r="I201" s="48"/>
      <c r="J201" s="48"/>
    </row>
    <row r="202" spans="1:11" ht="13.5" thickTop="1">
      <c r="A202" s="299" t="s">
        <v>101</v>
      </c>
      <c r="B202" s="300"/>
      <c r="C202" s="300"/>
      <c r="D202" s="300"/>
      <c r="E202" s="300"/>
      <c r="F202" s="300"/>
      <c r="G202" s="301"/>
      <c r="I202" s="1"/>
      <c r="J202" s="1"/>
    </row>
    <row r="203" spans="1:11" ht="12.75" customHeight="1">
      <c r="A203" s="292" t="s">
        <v>43</v>
      </c>
      <c r="B203" s="294"/>
      <c r="C203" s="294"/>
      <c r="D203" s="294"/>
      <c r="E203" s="294"/>
      <c r="F203" s="294"/>
      <c r="G203" s="295"/>
      <c r="I203" s="1"/>
      <c r="J203" s="1"/>
    </row>
    <row r="204" spans="1:11" ht="12.75" customHeight="1">
      <c r="A204" s="118"/>
      <c r="B204" s="55"/>
      <c r="C204" s="55"/>
      <c r="D204" s="56"/>
      <c r="E204" s="55"/>
      <c r="F204" s="56" t="s">
        <v>17</v>
      </c>
      <c r="G204" s="76">
        <v>0</v>
      </c>
      <c r="H204" s="67">
        <v>4</v>
      </c>
      <c r="I204" s="48">
        <f>VLOOKUP(F204,$J$219:$K$232,2,FALSE)</f>
        <v>0</v>
      </c>
      <c r="J204" s="48">
        <f>+I204*G204</f>
        <v>0</v>
      </c>
    </row>
    <row r="205" spans="1:11" ht="12.75" customHeight="1">
      <c r="A205" s="118"/>
      <c r="B205" s="55"/>
      <c r="C205" s="55"/>
      <c r="D205" s="56"/>
      <c r="E205" s="55"/>
      <c r="F205" s="56" t="s">
        <v>17</v>
      </c>
      <c r="G205" s="76">
        <v>0</v>
      </c>
      <c r="H205" s="67">
        <v>4</v>
      </c>
      <c r="I205" s="48">
        <f>VLOOKUP(F205,$J$219:$K$232,2,FALSE)</f>
        <v>0</v>
      </c>
      <c r="J205" s="48">
        <f>+I205*G205</f>
        <v>0</v>
      </c>
    </row>
    <row r="206" spans="1:11" ht="39.75" customHeight="1">
      <c r="A206" s="303" t="s">
        <v>108</v>
      </c>
      <c r="B206" s="304"/>
      <c r="C206" s="304"/>
      <c r="D206" s="304"/>
      <c r="E206" s="304"/>
      <c r="F206" s="304"/>
      <c r="G206" s="305"/>
      <c r="H206" s="26"/>
      <c r="I206" s="1">
        <f>+SUM(I204:I205)</f>
        <v>0</v>
      </c>
      <c r="J206" s="1"/>
      <c r="K206" s="1"/>
    </row>
    <row r="207" spans="1:11">
      <c r="A207" s="124"/>
      <c r="B207" s="78"/>
      <c r="C207" s="78"/>
      <c r="D207" s="79"/>
      <c r="E207" s="78"/>
      <c r="F207" s="79" t="s">
        <v>17</v>
      </c>
      <c r="G207" s="66">
        <v>0</v>
      </c>
      <c r="H207" s="67">
        <v>3</v>
      </c>
      <c r="I207" s="48">
        <f t="shared" ref="I207:I208" si="23">VLOOKUP(F207,$J$219:$K$232,2,FALSE)</f>
        <v>0</v>
      </c>
      <c r="J207" s="48">
        <f t="shared" ref="J207:J208" si="24">+I207*G207</f>
        <v>0</v>
      </c>
    </row>
    <row r="208" spans="1:11">
      <c r="A208" s="118"/>
      <c r="B208" s="55"/>
      <c r="C208" s="55"/>
      <c r="D208" s="56"/>
      <c r="E208" s="55"/>
      <c r="F208" s="56" t="s">
        <v>17</v>
      </c>
      <c r="G208" s="76">
        <v>0</v>
      </c>
      <c r="H208" s="47">
        <v>3</v>
      </c>
      <c r="I208" s="48">
        <f t="shared" si="23"/>
        <v>0</v>
      </c>
      <c r="J208" s="48">
        <f t="shared" si="24"/>
        <v>0</v>
      </c>
    </row>
    <row r="209" spans="1:12" ht="13" thickBot="1">
      <c r="A209" s="186" t="s">
        <v>22</v>
      </c>
      <c r="B209" s="187"/>
      <c r="C209" s="187"/>
      <c r="D209" s="187"/>
      <c r="E209" s="187"/>
      <c r="F209" s="70">
        <f>+SUM(G204:G208)</f>
        <v>0</v>
      </c>
      <c r="G209" s="71"/>
      <c r="H209" s="82"/>
      <c r="I209" s="1">
        <f>+SUM(G207:G208)</f>
        <v>0</v>
      </c>
      <c r="J209" s="48"/>
      <c r="K209" s="1">
        <f>SUM(J204:J208)</f>
        <v>0</v>
      </c>
      <c r="L209" t="s">
        <v>48</v>
      </c>
    </row>
    <row r="210" spans="1:12" ht="13.5" customHeight="1" thickTop="1" thickBot="1">
      <c r="A210" s="151"/>
      <c r="B210" s="159" t="s">
        <v>69</v>
      </c>
      <c r="C210" s="95"/>
      <c r="D210" s="95"/>
      <c r="E210" s="95"/>
      <c r="F210" s="95">
        <f>SUM(G194:G208)</f>
        <v>0</v>
      </c>
      <c r="G210" s="42"/>
      <c r="H210" s="82"/>
      <c r="I210" s="48"/>
      <c r="J210" s="48"/>
      <c r="K210" s="1">
        <f>+SUM(J194:J208)</f>
        <v>0</v>
      </c>
      <c r="L210" t="s">
        <v>49</v>
      </c>
    </row>
    <row r="211" spans="1:12" ht="14" thickTop="1" thickBot="1">
      <c r="A211" s="152"/>
      <c r="B211" s="159" t="s">
        <v>44</v>
      </c>
      <c r="C211" s="110" t="e">
        <f>K210/F210</f>
        <v>#DIV/0!</v>
      </c>
      <c r="D211" s="110"/>
      <c r="E211" s="110"/>
      <c r="F211" s="110"/>
      <c r="G211" s="42"/>
      <c r="I211" s="1"/>
      <c r="J211" s="1"/>
    </row>
    <row r="212" spans="1:12" ht="13.5" thickTop="1">
      <c r="A212" s="306" t="s">
        <v>45</v>
      </c>
      <c r="B212" s="307"/>
      <c r="C212" s="167" t="e">
        <f>K212/I212</f>
        <v>#DIV/0!</v>
      </c>
      <c r="D212" s="125"/>
      <c r="E212" s="125"/>
      <c r="F212" s="125"/>
      <c r="G212" s="126"/>
      <c r="I212" s="1">
        <f>+SUM(F209+F188+F161+F119+F96+F71+F49)</f>
        <v>0</v>
      </c>
      <c r="J212" s="111" t="s">
        <v>47</v>
      </c>
      <c r="K212" s="1">
        <f>+SUM(K209+K188+K161+K140+K119+K96+K71+K49)</f>
        <v>0</v>
      </c>
      <c r="L212" s="24" t="s">
        <v>48</v>
      </c>
    </row>
    <row r="213" spans="1:12" ht="13">
      <c r="A213" s="308" t="s">
        <v>46</v>
      </c>
      <c r="B213" s="309"/>
      <c r="C213" s="127"/>
      <c r="D213" s="127"/>
      <c r="E213" s="127"/>
      <c r="F213" s="127"/>
      <c r="G213" s="128"/>
      <c r="I213" s="1"/>
      <c r="J213" s="1"/>
    </row>
    <row r="214" spans="1:12" ht="13.5" thickBot="1">
      <c r="A214" s="129" t="s">
        <v>3</v>
      </c>
      <c r="B214" s="130" t="e">
        <f>$J$217</f>
        <v>#DIV/0!</v>
      </c>
      <c r="C214" s="131" t="s">
        <v>70</v>
      </c>
      <c r="D214" s="132"/>
      <c r="E214" s="133"/>
      <c r="F214" s="132">
        <f>+SUM(G17:G208)</f>
        <v>0</v>
      </c>
      <c r="G214" s="134">
        <f>+SUM(G213+F214)</f>
        <v>0</v>
      </c>
    </row>
    <row r="215" spans="1:12" ht="13.5" customHeight="1" thickTop="1">
      <c r="A215" s="287" t="s">
        <v>68</v>
      </c>
      <c r="B215" s="287"/>
      <c r="C215" s="287"/>
      <c r="D215" s="287"/>
      <c r="E215" s="287"/>
      <c r="F215" s="287"/>
      <c r="G215" s="287"/>
      <c r="H215" s="14"/>
      <c r="I215" s="1"/>
      <c r="J215" s="1"/>
    </row>
    <row r="216" spans="1:12">
      <c r="A216" s="288"/>
      <c r="B216" s="288"/>
      <c r="C216" s="288"/>
      <c r="D216" s="288"/>
      <c r="E216" s="288"/>
      <c r="F216" s="288"/>
      <c r="G216" s="288"/>
      <c r="H216" s="14"/>
      <c r="I216" s="1"/>
      <c r="J216" s="1">
        <f>+SUM(J17:J213)</f>
        <v>0</v>
      </c>
    </row>
    <row r="217" spans="1:12">
      <c r="A217" s="288"/>
      <c r="B217" s="288"/>
      <c r="C217" s="288"/>
      <c r="D217" s="288"/>
      <c r="E217" s="288"/>
      <c r="F217" s="288"/>
      <c r="G217" s="288"/>
      <c r="H217" s="14"/>
      <c r="I217" s="1"/>
      <c r="J217" s="1" t="e">
        <f>+J216/F214</f>
        <v>#DIV/0!</v>
      </c>
    </row>
    <row r="218" spans="1:12">
      <c r="A218" s="288"/>
      <c r="B218" s="288"/>
      <c r="C218" s="288"/>
      <c r="D218" s="288"/>
      <c r="E218" s="288"/>
      <c r="F218" s="288"/>
      <c r="G218" s="288"/>
      <c r="H218" s="14"/>
      <c r="I218" s="1"/>
      <c r="J218" s="1"/>
    </row>
    <row r="219" spans="1:12">
      <c r="A219" s="28"/>
      <c r="B219" s="28"/>
      <c r="C219" s="28"/>
      <c r="D219" s="28"/>
      <c r="E219" s="28"/>
      <c r="F219" s="28"/>
      <c r="G219" s="28"/>
      <c r="H219" s="14"/>
      <c r="I219" s="27"/>
      <c r="J219" t="s">
        <v>4</v>
      </c>
      <c r="K219">
        <v>4.33</v>
      </c>
    </row>
    <row r="220" spans="1:12">
      <c r="A220" s="29"/>
      <c r="B220" s="29"/>
      <c r="C220" s="29"/>
      <c r="D220" s="29"/>
      <c r="E220" s="29"/>
      <c r="F220" s="29"/>
      <c r="G220" s="29"/>
      <c r="H220" s="14"/>
      <c r="I220" s="1"/>
      <c r="J220" s="1" t="s">
        <v>5</v>
      </c>
      <c r="K220">
        <v>4</v>
      </c>
    </row>
    <row r="221" spans="1:12">
      <c r="A221" s="29"/>
      <c r="B221" s="29"/>
      <c r="C221" s="29"/>
      <c r="D221" s="29"/>
      <c r="E221" s="29"/>
      <c r="F221" s="29"/>
      <c r="G221" s="29"/>
      <c r="H221" s="14"/>
      <c r="I221" s="1"/>
      <c r="J221" s="1" t="s">
        <v>6</v>
      </c>
      <c r="K221">
        <v>3.67</v>
      </c>
    </row>
    <row r="222" spans="1:12">
      <c r="A222" s="29"/>
      <c r="B222" s="29"/>
      <c r="C222" s="29"/>
      <c r="D222" s="29"/>
      <c r="E222" s="29"/>
      <c r="F222" s="29"/>
      <c r="G222" s="29"/>
      <c r="H222" s="14"/>
      <c r="I222" s="1"/>
      <c r="J222" s="1" t="s">
        <v>7</v>
      </c>
      <c r="K222">
        <v>1</v>
      </c>
    </row>
    <row r="223" spans="1:12">
      <c r="A223" s="14"/>
      <c r="B223" s="14"/>
      <c r="C223" s="15"/>
      <c r="D223" s="15"/>
      <c r="E223" s="14"/>
      <c r="F223" s="15"/>
      <c r="G223" s="14"/>
      <c r="H223" s="14"/>
      <c r="I223" s="1"/>
      <c r="J223" s="1" t="s">
        <v>8</v>
      </c>
      <c r="K223">
        <v>3.33</v>
      </c>
    </row>
    <row r="224" spans="1:12" ht="13.5">
      <c r="A224" s="14"/>
      <c r="B224" s="12"/>
      <c r="C224" s="16"/>
      <c r="D224" s="16"/>
      <c r="E224" s="12"/>
      <c r="F224" s="13"/>
      <c r="G224" s="12"/>
      <c r="H224" s="14"/>
      <c r="I224" s="1"/>
      <c r="J224" s="1" t="s">
        <v>9</v>
      </c>
      <c r="K224">
        <v>3</v>
      </c>
    </row>
    <row r="225" spans="1:11" ht="13">
      <c r="A225" s="12"/>
      <c r="B225" s="12"/>
      <c r="C225" s="13"/>
      <c r="D225" s="13"/>
      <c r="E225" s="12"/>
      <c r="F225" s="13"/>
      <c r="G225" s="17"/>
      <c r="H225" s="14"/>
      <c r="I225" s="1"/>
      <c r="J225" s="1" t="s">
        <v>10</v>
      </c>
      <c r="K225">
        <v>2.67</v>
      </c>
    </row>
    <row r="226" spans="1:11" ht="13">
      <c r="A226" s="12"/>
      <c r="B226" s="12"/>
      <c r="C226" s="13"/>
      <c r="D226" s="13"/>
      <c r="E226" s="12"/>
      <c r="F226" s="13"/>
      <c r="G226" s="12"/>
      <c r="H226" s="14"/>
      <c r="I226" s="1"/>
      <c r="J226" s="1" t="s">
        <v>11</v>
      </c>
      <c r="K226">
        <v>2.33</v>
      </c>
    </row>
    <row r="227" spans="1:11" ht="13">
      <c r="A227" s="12"/>
      <c r="B227" s="11"/>
      <c r="C227" s="13"/>
      <c r="D227" s="13"/>
      <c r="E227" s="12"/>
      <c r="F227" s="13"/>
      <c r="G227" s="12"/>
      <c r="H227" s="14"/>
      <c r="I227" s="1"/>
      <c r="J227" s="1" t="s">
        <v>12</v>
      </c>
      <c r="K227">
        <v>2</v>
      </c>
    </row>
    <row r="228" spans="1:11" ht="13">
      <c r="A228" s="12"/>
      <c r="B228" s="12"/>
      <c r="C228" s="13"/>
      <c r="D228" s="13"/>
      <c r="E228" s="12"/>
      <c r="F228" s="13"/>
      <c r="G228" s="12"/>
      <c r="H228" s="14"/>
      <c r="I228" s="1"/>
      <c r="J228" s="1" t="s">
        <v>13</v>
      </c>
      <c r="K228">
        <v>1.67</v>
      </c>
    </row>
    <row r="229" spans="1:11" ht="13">
      <c r="A229" s="12"/>
      <c r="B229" s="12"/>
      <c r="C229" s="13"/>
      <c r="D229" s="13"/>
      <c r="E229" s="12"/>
      <c r="F229" s="13"/>
      <c r="G229" s="12"/>
      <c r="H229" s="14"/>
      <c r="I229" s="1"/>
      <c r="J229" s="1" t="s">
        <v>14</v>
      </c>
      <c r="K229">
        <v>0</v>
      </c>
    </row>
    <row r="230" spans="1:11" ht="13">
      <c r="A230" s="12"/>
      <c r="B230" s="12"/>
      <c r="C230" s="13"/>
      <c r="D230" s="13"/>
      <c r="E230" s="12"/>
      <c r="F230" s="13"/>
      <c r="G230" s="12"/>
      <c r="H230" s="14"/>
      <c r="I230" s="1"/>
      <c r="J230" s="1" t="s">
        <v>77</v>
      </c>
      <c r="K230">
        <v>1</v>
      </c>
    </row>
    <row r="231" spans="1:11" ht="13">
      <c r="A231" s="12"/>
      <c r="B231" s="12"/>
      <c r="C231" s="13"/>
      <c r="D231" s="13"/>
      <c r="E231" s="12"/>
      <c r="F231" s="13"/>
      <c r="G231" s="12"/>
      <c r="H231" s="14"/>
      <c r="I231" s="1"/>
      <c r="J231" s="1" t="s">
        <v>78</v>
      </c>
      <c r="K231">
        <v>0</v>
      </c>
    </row>
    <row r="232" spans="1:11" ht="13">
      <c r="A232" s="12"/>
      <c r="B232" s="12"/>
      <c r="C232" s="13"/>
      <c r="D232" s="13"/>
      <c r="E232" s="12"/>
      <c r="F232" s="13"/>
      <c r="G232" s="12"/>
      <c r="H232" s="14"/>
      <c r="I232" s="2"/>
      <c r="J232" s="1" t="s">
        <v>17</v>
      </c>
      <c r="K232">
        <v>0</v>
      </c>
    </row>
  </sheetData>
  <mergeCells count="86">
    <mergeCell ref="A101:G101"/>
    <mergeCell ref="A100:G100"/>
    <mergeCell ref="A134:G134"/>
    <mergeCell ref="A111:G111"/>
    <mergeCell ref="A109:E109"/>
    <mergeCell ref="A107:G107"/>
    <mergeCell ref="A119:E119"/>
    <mergeCell ref="A110:G110"/>
    <mergeCell ref="A122:G122"/>
    <mergeCell ref="A113:G113"/>
    <mergeCell ref="A115:G115"/>
    <mergeCell ref="A87:G87"/>
    <mergeCell ref="A53:G53"/>
    <mergeCell ref="A58:G58"/>
    <mergeCell ref="A63:E63"/>
    <mergeCell ref="A71:E71"/>
    <mergeCell ref="A56:G56"/>
    <mergeCell ref="A70:G70"/>
    <mergeCell ref="A51:G51"/>
    <mergeCell ref="A79:G79"/>
    <mergeCell ref="A75:G75"/>
    <mergeCell ref="A52:G52"/>
    <mergeCell ref="A64:G64"/>
    <mergeCell ref="A65:G65"/>
    <mergeCell ref="A74:G74"/>
    <mergeCell ref="A76:G76"/>
    <mergeCell ref="A215:G218"/>
    <mergeCell ref="A191:G191"/>
    <mergeCell ref="A193:G193"/>
    <mergeCell ref="A201:E201"/>
    <mergeCell ref="A203:G203"/>
    <mergeCell ref="A209:E209"/>
    <mergeCell ref="A197:G197"/>
    <mergeCell ref="A202:G202"/>
    <mergeCell ref="A192:G192"/>
    <mergeCell ref="A206:G206"/>
    <mergeCell ref="A212:B212"/>
    <mergeCell ref="A213:B213"/>
    <mergeCell ref="A1:B4"/>
    <mergeCell ref="A5:G5"/>
    <mergeCell ref="A6:B9"/>
    <mergeCell ref="A15:G15"/>
    <mergeCell ref="A16:G16"/>
    <mergeCell ref="A165:G165"/>
    <mergeCell ref="A143:G143"/>
    <mergeCell ref="A18:G18"/>
    <mergeCell ref="A21:G22"/>
    <mergeCell ref="A29:G29"/>
    <mergeCell ref="A30:G30"/>
    <mergeCell ref="A40:G40"/>
    <mergeCell ref="A24:G24"/>
    <mergeCell ref="A26:G26"/>
    <mergeCell ref="A28:E28"/>
    <mergeCell ref="A39:E39"/>
    <mergeCell ref="A84:G84"/>
    <mergeCell ref="A93:G93"/>
    <mergeCell ref="A49:E49"/>
    <mergeCell ref="A99:G99"/>
    <mergeCell ref="A153:E153"/>
    <mergeCell ref="A176:G176"/>
    <mergeCell ref="A188:E188"/>
    <mergeCell ref="A175:G175"/>
    <mergeCell ref="A179:G179"/>
    <mergeCell ref="A166:G166"/>
    <mergeCell ref="A171:G171"/>
    <mergeCell ref="A174:E174"/>
    <mergeCell ref="A181:G181"/>
    <mergeCell ref="A183:G183"/>
    <mergeCell ref="A184:G184"/>
    <mergeCell ref="A186:G186"/>
    <mergeCell ref="A90:G90"/>
    <mergeCell ref="A86:E86"/>
    <mergeCell ref="A88:G88"/>
    <mergeCell ref="A161:E161"/>
    <mergeCell ref="A164:G164"/>
    <mergeCell ref="A155:G155"/>
    <mergeCell ref="A154:G154"/>
    <mergeCell ref="A96:E96"/>
    <mergeCell ref="A144:G144"/>
    <mergeCell ref="A147:G147"/>
    <mergeCell ref="A145:G145"/>
    <mergeCell ref="A140:E140"/>
    <mergeCell ref="A123:G123"/>
    <mergeCell ref="A124:G124"/>
    <mergeCell ref="A132:E132"/>
    <mergeCell ref="A133:G133"/>
  </mergeCells>
  <pageMargins left="0.7" right="0.7" top="0.75" bottom="0.75" header="0.3" footer="0.3"/>
  <pageSetup scale="87" fitToHeight="5" orientation="portrait" r:id="rId1"/>
  <rowBreaks count="3" manualBreakCount="3">
    <brk id="50" max="6" man="1"/>
    <brk id="98" max="6" man="1"/>
    <brk id="163" max="6" man="1"/>
  </rowBreaks>
  <ignoredErrors>
    <ignoredError sqref="F63 F50" formulaRange="1"/>
    <ignoredError sqref="F162" unlockedFormula="1"/>
    <ignoredError sqref="B21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Extended Minor</vt:lpstr>
      <vt:lpstr>'Extended Minor'!Print_Area</vt:lpstr>
    </vt:vector>
  </TitlesOfParts>
  <Company>University College of the Fraser Valley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Gould</dc:creator>
  <cp:lastModifiedBy>Paula Funk</cp:lastModifiedBy>
  <cp:lastPrinted>2019-06-17T20:28:27Z</cp:lastPrinted>
  <dcterms:created xsi:type="dcterms:W3CDTF">2001-07-16T22:28:16Z</dcterms:created>
  <dcterms:modified xsi:type="dcterms:W3CDTF">2023-07-25T16:49:45Z</dcterms:modified>
</cp:coreProperties>
</file>